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kelemenovai\Desktop\DOKUMENTY  KROS\"/>
    </mc:Choice>
  </mc:AlternateContent>
  <bookViews>
    <workbookView xWindow="0" yWindow="0" windowWidth="0" windowHeight="0"/>
  </bookViews>
  <sheets>
    <sheet name="Rekapitulace stavby" sheetId="1" r:id="rId1"/>
    <sheet name="01 - oprava koupelen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'01 - oprava koupelen'!$C$125:$K$232</definedName>
    <definedName name="_xlnm.Print_Area" localSheetId="1">'01 - oprava koupelen'!$C$113:$K$232</definedName>
    <definedName name="_xlnm.Print_Titles" localSheetId="1">'01 - oprava koupelen'!$125:$125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19"/>
  <c r="BH219"/>
  <c r="BG219"/>
  <c r="BE219"/>
  <c r="T219"/>
  <c r="R219"/>
  <c r="P219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09"/>
  <c r="BH209"/>
  <c r="BG209"/>
  <c r="BE209"/>
  <c r="T209"/>
  <c r="R209"/>
  <c r="P209"/>
  <c r="BI203"/>
  <c r="BH203"/>
  <c r="BG203"/>
  <c r="BE203"/>
  <c r="T203"/>
  <c r="R203"/>
  <c r="P203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66"/>
  <c r="BH166"/>
  <c r="BG166"/>
  <c r="BE166"/>
  <c r="T166"/>
  <c r="R166"/>
  <c r="P166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F120"/>
  <c r="E118"/>
  <c r="F89"/>
  <c r="E87"/>
  <c r="J24"/>
  <c r="E24"/>
  <c r="J123"/>
  <c r="J23"/>
  <c r="J21"/>
  <c r="E21"/>
  <c r="J122"/>
  <c r="J20"/>
  <c r="J18"/>
  <c r="E18"/>
  <c r="F92"/>
  <c r="J17"/>
  <c r="J15"/>
  <c r="E15"/>
  <c r="F122"/>
  <c r="J14"/>
  <c r="J12"/>
  <c r="J120"/>
  <c r="E7"/>
  <c r="E116"/>
  <c i="1" r="L90"/>
  <c r="AM90"/>
  <c r="AM89"/>
  <c r="L89"/>
  <c r="AM87"/>
  <c r="L87"/>
  <c r="L85"/>
  <c r="L84"/>
  <c i="2" r="J216"/>
  <c r="J145"/>
  <c r="BK139"/>
  <c r="BK133"/>
  <c r="BK217"/>
  <c r="J183"/>
  <c r="J177"/>
  <c r="J174"/>
  <c r="J171"/>
  <c r="J161"/>
  <c r="J159"/>
  <c r="BK156"/>
  <c r="BK154"/>
  <c r="BK152"/>
  <c r="BK148"/>
  <c r="BK143"/>
  <c r="J138"/>
  <c r="J130"/>
  <c r="J230"/>
  <c r="BK186"/>
  <c r="J217"/>
  <c r="J209"/>
  <c r="J197"/>
  <c r="BK192"/>
  <c r="BK185"/>
  <c r="BK230"/>
  <c r="J212"/>
  <c r="J147"/>
  <c r="J146"/>
  <c r="BK141"/>
  <c r="J135"/>
  <c r="J129"/>
  <c r="BK183"/>
  <c r="J182"/>
  <c r="J175"/>
  <c r="BK171"/>
  <c r="BK161"/>
  <c r="BK159"/>
  <c r="J158"/>
  <c r="J155"/>
  <c r="J153"/>
  <c r="BK150"/>
  <c r="BK146"/>
  <c r="J141"/>
  <c r="J133"/>
  <c r="BK232"/>
  <c r="BK227"/>
  <c i="1" r="AS94"/>
  <c i="2" r="BK215"/>
  <c r="J203"/>
  <c r="BK194"/>
  <c r="BK187"/>
  <c r="J231"/>
  <c r="BK213"/>
  <c r="J187"/>
  <c r="J143"/>
  <c r="BK140"/>
  <c r="J132"/>
  <c r="J185"/>
  <c r="BK177"/>
  <c r="BK174"/>
  <c r="J173"/>
  <c r="J166"/>
  <c r="J160"/>
  <c r="J156"/>
  <c r="J154"/>
  <c r="J152"/>
  <c r="BK147"/>
  <c r="BK142"/>
  <c r="J139"/>
  <c r="BK132"/>
  <c r="J232"/>
  <c r="J227"/>
  <c r="BK209"/>
  <c r="BK197"/>
  <c r="J195"/>
  <c r="J192"/>
  <c r="BK231"/>
  <c r="J215"/>
  <c r="BK212"/>
  <c r="J148"/>
  <c r="J142"/>
  <c r="BK138"/>
  <c r="BK130"/>
  <c r="BK216"/>
  <c r="BK182"/>
  <c r="BK175"/>
  <c r="BK173"/>
  <c r="BK166"/>
  <c r="BK160"/>
  <c r="BK158"/>
  <c r="BK155"/>
  <c r="BK153"/>
  <c r="J150"/>
  <c r="BK145"/>
  <c r="J140"/>
  <c r="BK135"/>
  <c r="BK129"/>
  <c r="J229"/>
  <c r="BK219"/>
  <c r="J219"/>
  <c r="BK203"/>
  <c r="BK195"/>
  <c r="J194"/>
  <c r="J186"/>
  <c r="BK229"/>
  <c r="J213"/>
  <c l="1" r="BK137"/>
  <c r="BK144"/>
  <c r="J144"/>
  <c r="J101"/>
  <c r="BK149"/>
  <c r="J149"/>
  <c r="J102"/>
  <c r="R149"/>
  <c r="T157"/>
  <c r="BK214"/>
  <c r="J214"/>
  <c r="J105"/>
  <c r="BK228"/>
  <c r="J228"/>
  <c r="J106"/>
  <c r="R128"/>
  <c r="R127"/>
  <c r="T137"/>
  <c r="T144"/>
  <c r="T149"/>
  <c r="BK184"/>
  <c r="J184"/>
  <c r="J104"/>
  <c r="R214"/>
  <c r="P128"/>
  <c r="P127"/>
  <c r="R137"/>
  <c r="R136"/>
  <c r="P144"/>
  <c r="P149"/>
  <c r="R157"/>
  <c r="T184"/>
  <c r="P228"/>
  <c r="T128"/>
  <c r="T127"/>
  <c r="P137"/>
  <c r="R144"/>
  <c r="BK157"/>
  <c r="J157"/>
  <c r="J103"/>
  <c r="P184"/>
  <c r="P214"/>
  <c r="R228"/>
  <c r="BK128"/>
  <c r="J128"/>
  <c r="J98"/>
  <c r="P157"/>
  <c r="R184"/>
  <c r="T214"/>
  <c r="T228"/>
  <c r="BF209"/>
  <c r="BF212"/>
  <c r="BF213"/>
  <c r="BF227"/>
  <c r="BF230"/>
  <c r="BF231"/>
  <c r="BF186"/>
  <c r="BF192"/>
  <c r="BF194"/>
  <c r="BF195"/>
  <c r="BF197"/>
  <c r="BF203"/>
  <c r="BF232"/>
  <c r="BF185"/>
  <c r="BF219"/>
  <c r="BF229"/>
  <c r="E85"/>
  <c r="J89"/>
  <c r="J91"/>
  <c r="J92"/>
  <c r="F123"/>
  <c r="BF129"/>
  <c r="BF132"/>
  <c r="BF133"/>
  <c r="BF135"/>
  <c r="BF138"/>
  <c r="BF139"/>
  <c r="BF140"/>
  <c r="BF143"/>
  <c r="BF148"/>
  <c r="BF150"/>
  <c r="BF152"/>
  <c r="BF153"/>
  <c r="BF154"/>
  <c r="BF155"/>
  <c r="BF156"/>
  <c r="BF158"/>
  <c r="BF159"/>
  <c r="BF160"/>
  <c r="BF161"/>
  <c r="BF166"/>
  <c r="BF171"/>
  <c r="BF173"/>
  <c r="BF174"/>
  <c r="BF175"/>
  <c r="BF177"/>
  <c r="BF182"/>
  <c r="BF183"/>
  <c r="BF217"/>
  <c r="F91"/>
  <c r="BF130"/>
  <c r="BF141"/>
  <c r="BF142"/>
  <c r="BF145"/>
  <c r="BF146"/>
  <c r="BF147"/>
  <c r="BF187"/>
  <c r="BF215"/>
  <c r="BF216"/>
  <c r="F36"/>
  <c i="1" r="BC95"/>
  <c r="BC94"/>
  <c r="W32"/>
  <c i="2" r="F35"/>
  <c i="1" r="BB95"/>
  <c r="BB94"/>
  <c r="AX94"/>
  <c i="2" r="F37"/>
  <c i="1" r="BD95"/>
  <c r="BD94"/>
  <c r="W33"/>
  <c i="2" r="J33"/>
  <c i="1" r="AV95"/>
  <c i="2" r="F33"/>
  <c i="1" r="AZ95"/>
  <c r="AZ94"/>
  <c r="AV94"/>
  <c r="AK29"/>
  <c i="2" l="1" r="T136"/>
  <c r="R126"/>
  <c r="T126"/>
  <c r="P136"/>
  <c r="P126"/>
  <c i="1" r="AU95"/>
  <c i="2" r="BK136"/>
  <c r="J136"/>
  <c r="J99"/>
  <c r="BK127"/>
  <c r="BK126"/>
  <c r="J126"/>
  <c r="J96"/>
  <c r="J137"/>
  <c r="J100"/>
  <c i="1" r="W29"/>
  <c i="2" r="J34"/>
  <c i="1" r="AW95"/>
  <c r="AT95"/>
  <c i="2" r="F34"/>
  <c i="1" r="BA95"/>
  <c r="BA94"/>
  <c r="W30"/>
  <c r="W31"/>
  <c r="AY94"/>
  <c r="AU94"/>
  <c i="2" l="1" r="J127"/>
  <c r="J97"/>
  <c r="J30"/>
  <c i="1" r="AG95"/>
  <c r="AG94"/>
  <c r="AK26"/>
  <c r="AW94"/>
  <c r="AK30"/>
  <c i="2" l="1" r="J39"/>
  <c i="1" r="AK35"/>
  <c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<sst xmlns="http://schemas.openxmlformats.org/spreadsheetml/2006/main">
  <si>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</si>
  <si>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</si>
  <si>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</si>
  <si>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</si>
  <si>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</si>
  <si>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{3c13fbe4-f32c-4d2a-aef4-e0adf75f68a2}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</si>
  <si>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</si>
  <si>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</si>
  <si>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</si>
  <si>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</si>
  <si>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</si>
  <si>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</si>
  <si>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</si>
  <si>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</si>
  <si>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M024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</si>
  <si>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</si>
  <si>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</si>
  <si>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Domov IRIS OV-Mariánské Hory</t>
  </si>
  <si>
    <t>KSO:</t>
  </si>
  <si>
    <t>CC-CZ:</t>
  </si>
  <si>
    <t>Místo:</t>
  </si>
  <si>
    <t xml:space="preserve"> </t>
  </si>
  <si>
    <t>Datum:</t>
  </si>
  <si>
    <t>24. 10. 2023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</si>
  <si>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</si>
  <si>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</si>
  <si>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</si>
  <si>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</si>
  <si>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</si>
  <si>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</si>
  <si>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</si>
  <si>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</si>
  <si>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</si>
  <si>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</si>
  <si>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</si>
  <si>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</si>
  <si>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</si>
  <si>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</si>
  <si>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</si>
  <si>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</si>
  <si>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</si>
  <si>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</si>
  <si>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</si>
  <si>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</si>
  <si>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</si>
  <si>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</si>
  <si>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</si>
  <si>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</si>
  <si>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</si>
  <si>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</si>
  <si>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</si>
  <si>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</si>
  <si>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</si>
  <si>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</si>
  <si>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</si>
  <si>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</si>
  <si>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</si>
  <si>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</si>
  <si>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</si>
  <si>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</si>
  <si>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</si>
  <si>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</si>
  <si>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</si>
  <si>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</si>
  <si>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</si>
  <si>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</si>
  <si>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</si>
  <si>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</si>
  <si>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</si>
  <si>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</si>
  <si>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</si>
  <si>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</si>
  <si>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</si>
  <si>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</si>
  <si>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</si>
  <si>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</si>
  <si>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</si>
  <si>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</si>
  <si>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</si>
  <si>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koupelen</t>
  </si>
  <si>
    <t>STA</t>
  </si>
  <si>
    <t>1</t>
  </si>
  <si>
    <t>{fc9b7d85-7967-4f5a-9edf-f48d3ce79554}</t>
  </si>
  <si>
    <t>KRYCÍ LIST SOUPISU PRACÍ</t>
  </si>
  <si>
    <t>Objekt:</t>
  </si>
  <si>
    <t>01 - oprava koupelen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</si>
  <si>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</si>
  <si>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</si>
  <si>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</si>
  <si>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</si>
  <si>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</si>
  <si>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</si>
  <si>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</si>
  <si>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</si>
  <si>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725 - Zdravotechnika - zařizovací předměty</t>
  </si>
  <si>
    <t xml:space="preserve">    735 - Ústřední vytápění - otopná tělesa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</si>
  <si>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</si>
  <si>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</si>
  <si>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</si>
  <si>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</si>
  <si>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</si>
  <si>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</si>
  <si>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</si>
  <si>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</si>
  <si>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</si>
  <si>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</si>
  <si>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</si>
  <si>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</si>
  <si>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</si>
  <si>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</si>
  <si>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</si>
  <si>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</si>
  <si>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</si>
  <si>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</si>
  <si>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</si>
  <si>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</si>
  <si>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</si>
  <si>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</si>
  <si>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</si>
  <si>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</si>
  <si>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997013213</t>
  </si>
  <si>
    <t>Vnitrostaveništní doprava suti a vybouraných hmot pro budovy v přes 9 do 12 m ručně</t>
  </si>
  <si>
    <t>t</t>
  </si>
  <si>
    <t>CS ÚRS 2023 02</t>
  </si>
  <si>
    <t>4</t>
  </si>
  <si>
    <t>2</t>
  </si>
  <si>
    <t>1989173391</t>
  </si>
  <si>
    <t>997013219</t>
  </si>
  <si>
    <t>Příplatek k vnitrostaveništní dopravě suti a vybouraných hmot za zvětšenou dopravu suti ZKD 10 m</t>
  </si>
  <si>
    <t>18963349</t>
  </si>
  <si>
    <t>VV</t>
  </si>
  <si>
    <t>20,186*10 'Přepočtené koeficientem množství</t>
  </si>
  <si>
    <t>3</t>
  </si>
  <si>
    <t>997013501</t>
  </si>
  <si>
    <t>Odvoz suti a vybouraných hmot na skládku nebo meziskládku do 1 km se složením</t>
  </si>
  <si>
    <t>-1595878125</t>
  </si>
  <si>
    <t>997013509</t>
  </si>
  <si>
    <t>Příplatek k odvozu suti a vybouraných hmot na skládku ZKD 1 km přes 1 km</t>
  </si>
  <si>
    <t>1856564367</t>
  </si>
  <si>
    <t>20,186*14 'Přepočtené koeficientem množství</t>
  </si>
  <si>
    <t>5</t>
  </si>
  <si>
    <t>997013631</t>
  </si>
  <si>
    <t>Poplatek za uložení na skládce (skládkovné) stavebního odpadu směsného kód odpadu 17 09 04</t>
  </si>
  <si>
    <t>-126439023</t>
  </si>
  <si>
    <t>PSV</t>
  </si>
  <si>
    <t>Práce a dodávky PSV</t>
  </si>
  <si>
    <t>725</t>
  </si>
  <si>
    <t>Zdravotechnika - zařizovací předměty</t>
  </si>
  <si>
    <t>6</t>
  </si>
  <si>
    <t>725110814</t>
  </si>
  <si>
    <t>Demontáž klozetu Kombi</t>
  </si>
  <si>
    <t>soubor</t>
  </si>
  <si>
    <t>16</t>
  </si>
  <si>
    <t>-2106529801</t>
  </si>
  <si>
    <t>7</t>
  </si>
  <si>
    <t>725119122</t>
  </si>
  <si>
    <t>Montáž klozetových mís kombi</t>
  </si>
  <si>
    <t>kus</t>
  </si>
  <si>
    <t>1147975495</t>
  </si>
  <si>
    <t>8</t>
  </si>
  <si>
    <t>HZS2322</t>
  </si>
  <si>
    <t>Demontáž a překotvení madel</t>
  </si>
  <si>
    <t>hod</t>
  </si>
  <si>
    <t>-1463602136</t>
  </si>
  <si>
    <t>9</t>
  </si>
  <si>
    <t>M</t>
  </si>
  <si>
    <t>M2</t>
  </si>
  <si>
    <t>Sklopný úchyt tvar U s opěrnou nohou 850 mm, nerez</t>
  </si>
  <si>
    <t>32</t>
  </si>
  <si>
    <t>-1782807928</t>
  </si>
  <si>
    <t>10</t>
  </si>
  <si>
    <t>998725202</t>
  </si>
  <si>
    <t>Přesun hmot procentní pro zařizovací předměty v objektech v přes 6 do 12 m</t>
  </si>
  <si>
    <t>%</t>
  </si>
  <si>
    <t>48481255</t>
  </si>
  <si>
    <t>11</t>
  </si>
  <si>
    <t>998725292</t>
  </si>
  <si>
    <t>Příplatek k přesunu hmot procentní 725 za zvětšený přesun do 100 m</t>
  </si>
  <si>
    <t>-1270316104</t>
  </si>
  <si>
    <t>735</t>
  </si>
  <si>
    <t>Ústřední vytápění - otopná tělesa</t>
  </si>
  <si>
    <t>12</t>
  </si>
  <si>
    <t>735151811</t>
  </si>
  <si>
    <t>Demontáž otopného tělesa dl do 1500 mm</t>
  </si>
  <si>
    <t>-525162941</t>
  </si>
  <si>
    <t>13</t>
  </si>
  <si>
    <t>735159110</t>
  </si>
  <si>
    <t>Montáž otopných těles dl do 1500 mm</t>
  </si>
  <si>
    <t>-1739872847</t>
  </si>
  <si>
    <t>14</t>
  </si>
  <si>
    <t>998735202</t>
  </si>
  <si>
    <t>Přesun hmot procentní pro otopná tělesa v objektech v přes 6 do 12 m</t>
  </si>
  <si>
    <t>1006108985</t>
  </si>
  <si>
    <t>998735293</t>
  </si>
  <si>
    <t>Příplatek k přesunu hmot procentní 735 za zvětšený přesun do 500 m</t>
  </si>
  <si>
    <t>-2115182694</t>
  </si>
  <si>
    <t>766</t>
  </si>
  <si>
    <t>Konstrukce truhlářské</t>
  </si>
  <si>
    <t>766681811</t>
  </si>
  <si>
    <t xml:space="preserve">Demontáž dveřních obložkových  zárubní plochy do 2 m2 vč. demontáže dveřních křídel</t>
  </si>
  <si>
    <t>m2</t>
  </si>
  <si>
    <t>108254083</t>
  </si>
  <si>
    <t>1*2*9</t>
  </si>
  <si>
    <t>17</t>
  </si>
  <si>
    <t>766682112</t>
  </si>
  <si>
    <t>Montáž zárubní obložkových pro dveře jednokřídlové</t>
  </si>
  <si>
    <t>2018444805</t>
  </si>
  <si>
    <t>18</t>
  </si>
  <si>
    <t>766660312</t>
  </si>
  <si>
    <t>Montáž posuvných dveří jednokřídlových průchozí š přes 800 do 1200 mm do pouzdra s jednou kapsou</t>
  </si>
  <si>
    <t>502527284</t>
  </si>
  <si>
    <t>19</t>
  </si>
  <si>
    <t>M1</t>
  </si>
  <si>
    <t>Posuvné dveře s obložkovou zárubní</t>
  </si>
  <si>
    <t>1596152724</t>
  </si>
  <si>
    <t>20</t>
  </si>
  <si>
    <t>998766202</t>
  </si>
  <si>
    <t>Přesun hmot procentní pro kce truhlářské v objektech v přes 6 do 12 m</t>
  </si>
  <si>
    <t>1077506684</t>
  </si>
  <si>
    <t>998766292</t>
  </si>
  <si>
    <t>Příplatek k přesunu hmot procentní 766 za zvětšený přesun do 100 m</t>
  </si>
  <si>
    <t>-511134293</t>
  </si>
  <si>
    <t>771</t>
  </si>
  <si>
    <t>Podlahy z dlaždic</t>
  </si>
  <si>
    <t>22</t>
  </si>
  <si>
    <t>771111011</t>
  </si>
  <si>
    <t>Vysátí podkladu před pokládkou dlažby</t>
  </si>
  <si>
    <t>-1806656647</t>
  </si>
  <si>
    <t>23</t>
  </si>
  <si>
    <t>771121011</t>
  </si>
  <si>
    <t>Nátěr penetrační na podlahu</t>
  </si>
  <si>
    <t>1493304782</t>
  </si>
  <si>
    <t>24</t>
  </si>
  <si>
    <t>771151024</t>
  </si>
  <si>
    <t>Samonivelační stěrka podlah pevnosti 30 MPa tl přes 8 do 10 mm</t>
  </si>
  <si>
    <t>1641141018</t>
  </si>
  <si>
    <t>25</t>
  </si>
  <si>
    <t>771571810</t>
  </si>
  <si>
    <t>Demontáž podlah z dlaždic keramických kladených do malty</t>
  </si>
  <si>
    <t>-1477333879</t>
  </si>
  <si>
    <t>2,2*2,26*3</t>
  </si>
  <si>
    <t>2,75*2,65*3</t>
  </si>
  <si>
    <t>2,2*2,6*3</t>
  </si>
  <si>
    <t>Součet</t>
  </si>
  <si>
    <t>26</t>
  </si>
  <si>
    <t>771574439</t>
  </si>
  <si>
    <t>Montáž podlah keramických reliéfních nebo z dekorů lepených cementovým flexibilním lepidlem přes 22 do 25 ks/m2</t>
  </si>
  <si>
    <t>-1786024501</t>
  </si>
  <si>
    <t>27</t>
  </si>
  <si>
    <t>597M1</t>
  </si>
  <si>
    <t>dlažba keramická slinutá mrazuvzdorná do interiéru i exteriéru R 12 povrch reliéfní/matný tl do 10mm přes 22 do 25ks/m2</t>
  </si>
  <si>
    <t>511501958</t>
  </si>
  <si>
    <t>53,939*1,1</t>
  </si>
  <si>
    <t>28</t>
  </si>
  <si>
    <t>771577211</t>
  </si>
  <si>
    <t>Příplatek k montáži podlah keramických lepených cementovým flexibilním lepidlem za plochu do 5 m2</t>
  </si>
  <si>
    <t>1716826144</t>
  </si>
  <si>
    <t>29</t>
  </si>
  <si>
    <t>771591112</t>
  </si>
  <si>
    <t>Izolace pod dlažbu nátěrem nebo stěrkou ve dvou vrstvách</t>
  </si>
  <si>
    <t>1741085149</t>
  </si>
  <si>
    <t>30</t>
  </si>
  <si>
    <t>771591241</t>
  </si>
  <si>
    <t>Izolace těsnícími pásy vnitřní kout</t>
  </si>
  <si>
    <t>1139113348</t>
  </si>
  <si>
    <t>4*9</t>
  </si>
  <si>
    <t>31</t>
  </si>
  <si>
    <t>771591264</t>
  </si>
  <si>
    <t>Izolace těsnícími pásy mezi podlahou a stěnou</t>
  </si>
  <si>
    <t>m</t>
  </si>
  <si>
    <t>1987783887</t>
  </si>
  <si>
    <t>(2,2+2,26)*2*3</t>
  </si>
  <si>
    <t>(2,75+2,65)*2*3</t>
  </si>
  <si>
    <t>(2,2+2,6)*2*3</t>
  </si>
  <si>
    <t>998771202</t>
  </si>
  <si>
    <t>Přesun hmot procentní pro podlahy z dlaždic v objektech v přes 6 do 12 m</t>
  </si>
  <si>
    <t>-864827856</t>
  </si>
  <si>
    <t>33</t>
  </si>
  <si>
    <t>998771292</t>
  </si>
  <si>
    <t>Příplatek k přesunu hmot procentní 771 za zvětšený přesun do 100 m</t>
  </si>
  <si>
    <t>1142882178</t>
  </si>
  <si>
    <t>781</t>
  </si>
  <si>
    <t>Dokončovací práce - obklady</t>
  </si>
  <si>
    <t>34</t>
  </si>
  <si>
    <t>781111011</t>
  </si>
  <si>
    <t>Ometení (oprášení) stěny při přípravě podkladu</t>
  </si>
  <si>
    <t>-932819102</t>
  </si>
  <si>
    <t>35</t>
  </si>
  <si>
    <t>781121011</t>
  </si>
  <si>
    <t>Nátěr penetrační na stěnu</t>
  </si>
  <si>
    <t>28748204</t>
  </si>
  <si>
    <t>36</t>
  </si>
  <si>
    <t>781131112</t>
  </si>
  <si>
    <t>Izolace pod obklad nátěrem nebo stěrkou ve dvou vrstvách</t>
  </si>
  <si>
    <t>-2136015566</t>
  </si>
  <si>
    <t>(2,2+2,26)*2,1*3</t>
  </si>
  <si>
    <t>(2,75+2,65)*2,1*3</t>
  </si>
  <si>
    <t>(2,2+2,6)*2,1*3</t>
  </si>
  <si>
    <t>37</t>
  </si>
  <si>
    <t>781131232</t>
  </si>
  <si>
    <t>Izolace pod obklad těsnícími pásy pro styčné nebo dilatační spáry</t>
  </si>
  <si>
    <t>2062621118</t>
  </si>
  <si>
    <t>2,1*9</t>
  </si>
  <si>
    <t>38</t>
  </si>
  <si>
    <t>781151031</t>
  </si>
  <si>
    <t>Celoplošné vyrovnání podkladu stěrkou tl 3 mm</t>
  </si>
  <si>
    <t>86780655</t>
  </si>
  <si>
    <t>39</t>
  </si>
  <si>
    <t>781151041</t>
  </si>
  <si>
    <t>Příplatek k cenám celoplošné vyrovnání stěrkou za každý další 1 mm přes tl 3 mm</t>
  </si>
  <si>
    <t>-1383990447</t>
  </si>
  <si>
    <t>170,316*2</t>
  </si>
  <si>
    <t>40</t>
  </si>
  <si>
    <t>781471810</t>
  </si>
  <si>
    <t>Demontáž obkladů z obkladaček keramických kladených do malty</t>
  </si>
  <si>
    <t>-1973174103</t>
  </si>
  <si>
    <t>(2,2+2,26)*2*2,1*3</t>
  </si>
  <si>
    <t>(2,75+2,65)*2*2,1*3</t>
  </si>
  <si>
    <t>(2,2+2,6)*2*2,1*3</t>
  </si>
  <si>
    <t>-0,8*2*9</t>
  </si>
  <si>
    <t>41</t>
  </si>
  <si>
    <t>781474115</t>
  </si>
  <si>
    <t>Montáž obkladů vnitřních keramických hladkých přes 22 do 25 ks/m2 lepených flexibilním lepidlem</t>
  </si>
  <si>
    <t>-1762425690</t>
  </si>
  <si>
    <t>42</t>
  </si>
  <si>
    <t>59761039</t>
  </si>
  <si>
    <t>obklad keramický hladký přes 22 do 25ks/m2</t>
  </si>
  <si>
    <t>2067796309</t>
  </si>
  <si>
    <t>170,316*1,1</t>
  </si>
  <si>
    <t>187,348*1,1 'Přepočtené koeficientem množství</t>
  </si>
  <si>
    <t>43</t>
  </si>
  <si>
    <t>998781202</t>
  </si>
  <si>
    <t>Přesun hmot procentní pro obklady keramické v objektech v přes 6 do 12 m</t>
  </si>
  <si>
    <t>-630643141</t>
  </si>
  <si>
    <t>44</t>
  </si>
  <si>
    <t>998781292</t>
  </si>
  <si>
    <t>Příplatek k přesunu hmot procentní 781 za zvětšený přesun do 100 m</t>
  </si>
  <si>
    <t>862997540</t>
  </si>
  <si>
    <t>784</t>
  </si>
  <si>
    <t>Dokončovací práce - malby a tapety</t>
  </si>
  <si>
    <t>45</t>
  </si>
  <si>
    <t>784111011</t>
  </si>
  <si>
    <t>Obroušení podkladu omítnutého v místnostech v do 3,80 m</t>
  </si>
  <si>
    <t>254884226</t>
  </si>
  <si>
    <t>46</t>
  </si>
  <si>
    <t>784171101</t>
  </si>
  <si>
    <t>Zakrytí vnitřních podlah včetně pozdějšího odkrytí</t>
  </si>
  <si>
    <t>121723457</t>
  </si>
  <si>
    <t>47</t>
  </si>
  <si>
    <t>58124844</t>
  </si>
  <si>
    <t>fólie pro malířské potřeby zakrývací tl 25µ 4x5m</t>
  </si>
  <si>
    <t>934022655</t>
  </si>
  <si>
    <t>53,939*1,15</t>
  </si>
  <si>
    <t>48</t>
  </si>
  <si>
    <t>784181101</t>
  </si>
  <si>
    <t>Základní akrylátová jednonásobná bezbarvá penetrace podkladu v místnostech v do 3,80 m</t>
  </si>
  <si>
    <t>624013908</t>
  </si>
  <si>
    <t>(2,2+2,26)*2*0,8*3</t>
  </si>
  <si>
    <t>(2,75+2,65)*2*0,8*3</t>
  </si>
  <si>
    <t>(2,2+2,6)*2*0,8*3</t>
  </si>
  <si>
    <t>49</t>
  </si>
  <si>
    <t>784221101</t>
  </si>
  <si>
    <t>Dvojnásobné bílé malby ze směsí za sucha dobře otěruvzdorných v místnostech do 3,80 m</t>
  </si>
  <si>
    <t>-1980492796</t>
  </si>
  <si>
    <t>VRN</t>
  </si>
  <si>
    <t>Vedlejší rozpočtové náklady</t>
  </si>
  <si>
    <t>50</t>
  </si>
  <si>
    <t>030001000</t>
  </si>
  <si>
    <t>Zařízení staveniště</t>
  </si>
  <si>
    <t>ks</t>
  </si>
  <si>
    <t>1024</t>
  </si>
  <si>
    <t>368714152</t>
  </si>
  <si>
    <t>51</t>
  </si>
  <si>
    <t>090001000</t>
  </si>
  <si>
    <t>Ostatní náklady - zábrany proti prachu</t>
  </si>
  <si>
    <t>-1922405235</t>
  </si>
  <si>
    <t>52</t>
  </si>
  <si>
    <t>071002000</t>
  </si>
  <si>
    <t>Provoz investora, třetích osob</t>
  </si>
  <si>
    <t>-2122345102</t>
  </si>
  <si>
    <t>53</t>
  </si>
  <si>
    <t>091002000</t>
  </si>
  <si>
    <t>Ostatní náklady související s objektem - úklid staveniště</t>
  </si>
  <si>
    <t>-842714180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</si>
</sst>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M024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Domov IRIS OV-Mariánské Hory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24. 10. 2023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oprava koupelen'!J30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'01 - oprava koupelen'!P126</f>
        <v>0</v>
      </c>
      <c r="AV95" s="127">
        <f>'01 - oprava koupelen'!J33</f>
        <v>0</v>
      </c>
      <c r="AW95" s="127">
        <f>'01 - oprava koupelen'!J34</f>
        <v>0</v>
      </c>
      <c r="AX95" s="127">
        <f>'01 - oprava koupelen'!J35</f>
        <v>0</v>
      </c>
      <c r="AY95" s="127">
        <f>'01 - oprava koupelen'!J36</f>
        <v>0</v>
      </c>
      <c r="AZ95" s="127">
        <f>'01 - oprava koupelen'!F33</f>
        <v>0</v>
      </c>
      <c r="BA95" s="127">
        <f>'01 - oprava koupelen'!F34</f>
        <v>0</v>
      </c>
      <c r="BB95" s="127">
        <f>'01 - oprava koupelen'!F35</f>
        <v>0</v>
      </c>
      <c r="BC95" s="127">
        <f>'01 - oprava koupelen'!F36</f>
        <v>0</v>
      </c>
      <c r="BD95" s="129">
        <f>'01 - oprava koupelen'!F37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yYS5jgLEbaggH97ER6hmtHyeujg/uh5ZG7Da4B+heEUVz4W+snuHwiKZMdgrrMt+Ywis8ThYrJc0muwNc9jl9g==" hashValue="y/0zF1H9/C3PSxGN+tKOKKyIuWleCzxvWDwY1XoDSMv3uVaBIrQbY6HoXwXuWMbEXxa/jGarOtiKe9jKwrkdeg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oprava koupele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hidden="1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81</v>
      </c>
    </row>
    <row r="4" hidden="1" s="1" customFormat="1" ht="24.96" customHeight="1">
      <c r="B4" s="19"/>
      <c r="D4" s="133" t="s">
        <v>83</v>
      </c>
      <c r="L4" s="19"/>
      <c r="M4" s="134" t="s">
        <v>10</v>
      </c>
      <c r="AT4" s="16" t="s">
        <v>4</v>
      </c>
    </row>
    <row r="5" hidden="1" s="1" customFormat="1" ht="6.96" customHeight="1">
      <c r="B5" s="19"/>
      <c r="L5" s="19"/>
    </row>
    <row r="6" hidden="1" s="1" customFormat="1" ht="12" customHeight="1">
      <c r="B6" s="19"/>
      <c r="D6" s="135" t="s">
        <v>16</v>
      </c>
      <c r="L6" s="19"/>
    </row>
    <row r="7" hidden="1" s="1" customFormat="1" ht="16.5" customHeight="1">
      <c r="B7" s="19"/>
      <c r="E7" s="136" t="str">
        <f>'Rekapitulace stavby'!K6</f>
        <v>Domov IRIS OV-Mariánské Hory</v>
      </c>
      <c r="F7" s="135"/>
      <c r="G7" s="135"/>
      <c r="H7" s="135"/>
      <c r="L7" s="19"/>
    </row>
    <row r="8" hidden="1" s="2" customFormat="1" ht="12" customHeight="1">
      <c r="A8" s="37"/>
      <c r="B8" s="43"/>
      <c r="C8" s="37"/>
      <c r="D8" s="135" t="s">
        <v>84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idden="1" s="2" customFormat="1" ht="16.5" customHeight="1">
      <c r="A9" s="37"/>
      <c r="B9" s="43"/>
      <c r="C9" s="37"/>
      <c r="D9" s="37"/>
      <c r="E9" s="137" t="s">
        <v>85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idden="1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idden="1" s="2" customFormat="1" ht="12" customHeight="1">
      <c r="A11" s="37"/>
      <c r="B11" s="43"/>
      <c r="C11" s="37"/>
      <c r="D11" s="135" t="s">
        <v>18</v>
      </c>
      <c r="E11" s="37"/>
      <c r="F11" s="138" t="s">
        <v>1</v>
      </c>
      <c r="G11" s="37"/>
      <c r="H11" s="37"/>
      <c r="I11" s="135" t="s">
        <v>19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idden="1" s="2" customFormat="1" ht="12" customHeight="1">
      <c r="A12" s="37"/>
      <c r="B12" s="43"/>
      <c r="C12" s="37"/>
      <c r="D12" s="135" t="s">
        <v>20</v>
      </c>
      <c r="E12" s="37"/>
      <c r="F12" s="138" t="s">
        <v>21</v>
      </c>
      <c r="G12" s="37"/>
      <c r="H12" s="37"/>
      <c r="I12" s="135" t="s">
        <v>22</v>
      </c>
      <c r="J12" s="139" t="str">
        <f>'Rekapitulace stavby'!AN8</f>
        <v>24. 10. 2023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idden="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idden="1" s="2" customFormat="1" ht="12" customHeight="1">
      <c r="A14" s="37"/>
      <c r="B14" s="43"/>
      <c r="C14" s="37"/>
      <c r="D14" s="135" t="s">
        <v>24</v>
      </c>
      <c r="E14" s="37"/>
      <c r="F14" s="37"/>
      <c r="G14" s="37"/>
      <c r="H14" s="37"/>
      <c r="I14" s="135" t="s">
        <v>25</v>
      </c>
      <c r="J14" s="138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idden="1" s="2" customFormat="1" ht="18" customHeight="1">
      <c r="A15" s="37"/>
      <c r="B15" s="43"/>
      <c r="C15" s="37"/>
      <c r="D15" s="37"/>
      <c r="E15" s="138" t="str">
        <f>IF('Rekapitulace stavby'!E11="","",'Rekapitulace stavby'!E11)</f>
        <v xml:space="preserve"> </v>
      </c>
      <c r="F15" s="37"/>
      <c r="G15" s="37"/>
      <c r="H15" s="37"/>
      <c r="I15" s="135" t="s">
        <v>26</v>
      </c>
      <c r="J15" s="138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idden="1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idden="1" s="2" customFormat="1" ht="12" customHeight="1">
      <c r="A17" s="37"/>
      <c r="B17" s="43"/>
      <c r="C17" s="37"/>
      <c r="D17" s="135" t="s">
        <v>27</v>
      </c>
      <c r="E17" s="37"/>
      <c r="F17" s="37"/>
      <c r="G17" s="37"/>
      <c r="H17" s="37"/>
      <c r="I17" s="13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idden="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idden="1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idden="1" s="2" customFormat="1" ht="12" customHeight="1">
      <c r="A20" s="37"/>
      <c r="B20" s="43"/>
      <c r="C20" s="37"/>
      <c r="D20" s="135" t="s">
        <v>29</v>
      </c>
      <c r="E20" s="37"/>
      <c r="F20" s="37"/>
      <c r="G20" s="37"/>
      <c r="H20" s="37"/>
      <c r="I20" s="135" t="s">
        <v>25</v>
      </c>
      <c r="J20" s="138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idden="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5" t="s">
        <v>26</v>
      </c>
      <c r="J21" s="138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idden="1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idden="1" s="2" customFormat="1" ht="12" customHeight="1">
      <c r="A23" s="37"/>
      <c r="B23" s="43"/>
      <c r="C23" s="37"/>
      <c r="D23" s="135" t="s">
        <v>31</v>
      </c>
      <c r="E23" s="37"/>
      <c r="F23" s="37"/>
      <c r="G23" s="37"/>
      <c r="H23" s="37"/>
      <c r="I23" s="135" t="s">
        <v>25</v>
      </c>
      <c r="J23" s="138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idden="1" s="2" customFormat="1" ht="18" customHeight="1">
      <c r="A24" s="37"/>
      <c r="B24" s="43"/>
      <c r="C24" s="37"/>
      <c r="D24" s="37"/>
      <c r="E24" s="138" t="str">
        <f>IF('Rekapitulace stavby'!E20="","",'Rekapitulace stavby'!E20)</f>
        <v xml:space="preserve"> </v>
      </c>
      <c r="F24" s="37"/>
      <c r="G24" s="37"/>
      <c r="H24" s="37"/>
      <c r="I24" s="135" t="s">
        <v>26</v>
      </c>
      <c r="J24" s="138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idden="1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hidden="1" s="2" customFormat="1" ht="12" customHeight="1">
      <c r="A26" s="37"/>
      <c r="B26" s="43"/>
      <c r="C26" s="37"/>
      <c r="D26" s="135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idden="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hidden="1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idden="1" s="2" customFormat="1" ht="6.96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idden="1" s="2" customFormat="1" ht="25.44" customHeight="1">
      <c r="A30" s="37"/>
      <c r="B30" s="43"/>
      <c r="C30" s="37"/>
      <c r="D30" s="145" t="s">
        <v>33</v>
      </c>
      <c r="E30" s="37"/>
      <c r="F30" s="37"/>
      <c r="G30" s="37"/>
      <c r="H30" s="37"/>
      <c r="I30" s="37"/>
      <c r="J30" s="146">
        <f>ROUND(J126,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idden="1" s="2" customFormat="1" ht="6.96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idden="1" s="2" customFormat="1" ht="14.4" customHeight="1">
      <c r="A32" s="37"/>
      <c r="B32" s="43"/>
      <c r="C32" s="37"/>
      <c r="D32" s="37"/>
      <c r="E32" s="37"/>
      <c r="F32" s="147" t="s">
        <v>35</v>
      </c>
      <c r="G32" s="37"/>
      <c r="H32" s="37"/>
      <c r="I32" s="147" t="s">
        <v>34</v>
      </c>
      <c r="J32" s="147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148" t="s">
        <v>37</v>
      </c>
      <c r="E33" s="135" t="s">
        <v>38</v>
      </c>
      <c r="F33" s="149">
        <f>ROUND((SUM(BE126:BE232)),  2)</f>
        <v>0</v>
      </c>
      <c r="G33" s="37"/>
      <c r="H33" s="37"/>
      <c r="I33" s="150">
        <v>0.20999999999999999</v>
      </c>
      <c r="J33" s="149">
        <f>ROUND(((SUM(BE126:BE232))*I33),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35" t="s">
        <v>39</v>
      </c>
      <c r="F34" s="149">
        <f>ROUND((SUM(BF126:BF232)),  2)</f>
        <v>0</v>
      </c>
      <c r="G34" s="37"/>
      <c r="H34" s="37"/>
      <c r="I34" s="150">
        <v>0.14999999999999999</v>
      </c>
      <c r="J34" s="149">
        <f>ROUND(((SUM(BF126:BF232))*I34),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5" t="s">
        <v>40</v>
      </c>
      <c r="F35" s="149">
        <f>ROUND((SUM(BG126:BG232)),  2)</f>
        <v>0</v>
      </c>
      <c r="G35" s="37"/>
      <c r="H35" s="37"/>
      <c r="I35" s="150">
        <v>0.20999999999999999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5" t="s">
        <v>41</v>
      </c>
      <c r="F36" s="149">
        <f>ROUND((SUM(BH126:BH232)),  2)</f>
        <v>0</v>
      </c>
      <c r="G36" s="37"/>
      <c r="H36" s="37"/>
      <c r="I36" s="150">
        <v>0.14999999999999999</v>
      </c>
      <c r="J36" s="14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5" t="s">
        <v>42</v>
      </c>
      <c r="F37" s="149">
        <f>ROUND((SUM(BI126:BI232)),  2)</f>
        <v>0</v>
      </c>
      <c r="G37" s="37"/>
      <c r="H37" s="37"/>
      <c r="I37" s="150">
        <v>0</v>
      </c>
      <c r="J37" s="14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25.44" customHeight="1">
      <c r="A39" s="37"/>
      <c r="B39" s="43"/>
      <c r="C39" s="151"/>
      <c r="D39" s="152" t="s">
        <v>43</v>
      </c>
      <c r="E39" s="153"/>
      <c r="F39" s="153"/>
      <c r="G39" s="154" t="s">
        <v>44</v>
      </c>
      <c r="H39" s="155" t="s">
        <v>45</v>
      </c>
      <c r="I39" s="153"/>
      <c r="J39" s="156">
        <f>SUM(J30:J37)</f>
        <v>0</v>
      </c>
      <c r="K39" s="15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1" customFormat="1" ht="14.4" customHeight="1">
      <c r="B41" s="19"/>
      <c r="L41" s="19"/>
    </row>
    <row r="42" hidden="1" s="1" customFormat="1" ht="14.4" customHeight="1">
      <c r="B42" s="19"/>
      <c r="L42" s="19"/>
    </row>
    <row r="43" hidden="1" s="1" customFormat="1" ht="14.4" customHeight="1">
      <c r="B43" s="19"/>
      <c r="L43" s="19"/>
    </row>
    <row r="44" hidden="1" s="1" customFormat="1" ht="14.4" customHeight="1">
      <c r="B44" s="19"/>
      <c r="L44" s="19"/>
    </row>
    <row r="45" hidden="1" s="1" customFormat="1" ht="14.4" customHeight="1">
      <c r="B45" s="19"/>
      <c r="L45" s="19"/>
    </row>
    <row r="46" hidden="1" s="1" customFormat="1" ht="14.4" customHeight="1">
      <c r="B46" s="19"/>
      <c r="L46" s="19"/>
    </row>
    <row r="47" hidden="1" s="1" customFormat="1" ht="14.4" customHeight="1">
      <c r="B47" s="19"/>
      <c r="L47" s="19"/>
    </row>
    <row r="48" hidden="1" s="1" customFormat="1" ht="14.4" customHeight="1">
      <c r="B48" s="19"/>
      <c r="L48" s="19"/>
    </row>
    <row r="49" hidden="1" s="1" customFormat="1" ht="14.4" customHeight="1">
      <c r="B49" s="19"/>
      <c r="L49" s="19"/>
    </row>
    <row r="50" hidden="1" s="2" customFormat="1" ht="14.4" customHeight="1">
      <c r="B50" s="62"/>
      <c r="D50" s="158" t="s">
        <v>46</v>
      </c>
      <c r="E50" s="159"/>
      <c r="F50" s="159"/>
      <c r="G50" s="158" t="s">
        <v>47</v>
      </c>
      <c r="H50" s="159"/>
      <c r="I50" s="159"/>
      <c r="J50" s="159"/>
      <c r="K50" s="159"/>
      <c r="L50" s="62"/>
    </row>
    <row r="51" hidden="1">
      <c r="B51" s="19"/>
      <c r="L51" s="19"/>
    </row>
    <row r="52" hidden="1">
      <c r="B52" s="19"/>
      <c r="L52" s="19"/>
    </row>
    <row r="53" hidden="1">
      <c r="B53" s="19"/>
      <c r="L53" s="19"/>
    </row>
    <row r="54" hidden="1">
      <c r="B54" s="19"/>
      <c r="L54" s="19"/>
    </row>
    <row r="55" hidden="1">
      <c r="B55" s="19"/>
      <c r="L55" s="19"/>
    </row>
    <row r="56" hidden="1">
      <c r="B56" s="19"/>
      <c r="L56" s="19"/>
    </row>
    <row r="57" hidden="1">
      <c r="B57" s="19"/>
      <c r="L57" s="19"/>
    </row>
    <row r="58" hidden="1">
      <c r="B58" s="19"/>
      <c r="L58" s="19"/>
    </row>
    <row r="59" hidden="1">
      <c r="B59" s="19"/>
      <c r="L59" s="19"/>
    </row>
    <row r="60" hidden="1">
      <c r="B60" s="19"/>
      <c r="L60" s="19"/>
    </row>
    <row r="61" hidden="1" s="2" customFormat="1">
      <c r="A61" s="37"/>
      <c r="B61" s="43"/>
      <c r="C61" s="37"/>
      <c r="D61" s="160" t="s">
        <v>48</v>
      </c>
      <c r="E61" s="161"/>
      <c r="F61" s="162" t="s">
        <v>49</v>
      </c>
      <c r="G61" s="160" t="s">
        <v>48</v>
      </c>
      <c r="H61" s="161"/>
      <c r="I61" s="161"/>
      <c r="J61" s="163" t="s">
        <v>49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idden="1">
      <c r="B62" s="19"/>
      <c r="L62" s="19"/>
    </row>
    <row r="63" hidden="1">
      <c r="B63" s="19"/>
      <c r="L63" s="19"/>
    </row>
    <row r="64" hidden="1">
      <c r="B64" s="19"/>
      <c r="L64" s="19"/>
    </row>
    <row r="65" hidden="1" s="2" customFormat="1">
      <c r="A65" s="37"/>
      <c r="B65" s="43"/>
      <c r="C65" s="37"/>
      <c r="D65" s="158" t="s">
        <v>50</v>
      </c>
      <c r="E65" s="164"/>
      <c r="F65" s="164"/>
      <c r="G65" s="158" t="s">
        <v>51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idden="1">
      <c r="B66" s="19"/>
      <c r="L66" s="19"/>
    </row>
    <row r="67" hidden="1">
      <c r="B67" s="19"/>
      <c r="L67" s="19"/>
    </row>
    <row r="68" hidden="1">
      <c r="B68" s="19"/>
      <c r="L68" s="19"/>
    </row>
    <row r="69" hidden="1">
      <c r="B69" s="19"/>
      <c r="L69" s="19"/>
    </row>
    <row r="70" hidden="1">
      <c r="B70" s="19"/>
      <c r="L70" s="19"/>
    </row>
    <row r="71" hidden="1">
      <c r="B71" s="19"/>
      <c r="L71" s="19"/>
    </row>
    <row r="72" hidden="1">
      <c r="B72" s="19"/>
      <c r="L72" s="19"/>
    </row>
    <row r="73" hidden="1">
      <c r="B73" s="19"/>
      <c r="L73" s="19"/>
    </row>
    <row r="74" hidden="1">
      <c r="B74" s="19"/>
      <c r="L74" s="19"/>
    </row>
    <row r="75" hidden="1">
      <c r="B75" s="19"/>
      <c r="L75" s="19"/>
    </row>
    <row r="76" hidden="1" s="2" customFormat="1">
      <c r="A76" s="37"/>
      <c r="B76" s="43"/>
      <c r="C76" s="37"/>
      <c r="D76" s="160" t="s">
        <v>48</v>
      </c>
      <c r="E76" s="161"/>
      <c r="F76" s="162" t="s">
        <v>49</v>
      </c>
      <c r="G76" s="160" t="s">
        <v>48</v>
      </c>
      <c r="H76" s="161"/>
      <c r="I76" s="161"/>
      <c r="J76" s="163" t="s">
        <v>49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idden="1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idden="1"/>
    <row r="79" hidden="1"/>
    <row r="80" hidden="1"/>
    <row r="81" hidden="1" s="2" customFormat="1" ht="6.96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86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69" t="str">
        <f>E7</f>
        <v>Domov IRIS OV-Mariánské Hory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84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01 - oprava koupelen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24. 10. 2023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0" t="s">
        <v>87</v>
      </c>
      <c r="D94" s="171"/>
      <c r="E94" s="171"/>
      <c r="F94" s="171"/>
      <c r="G94" s="171"/>
      <c r="H94" s="171"/>
      <c r="I94" s="171"/>
      <c r="J94" s="172" t="s">
        <v>88</v>
      </c>
      <c r="K94" s="171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3" t="s">
        <v>89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90</v>
      </c>
    </row>
    <row r="97" hidden="1" s="9" customFormat="1" ht="24.96" customHeight="1">
      <c r="A97" s="9"/>
      <c r="B97" s="174"/>
      <c r="C97" s="175"/>
      <c r="D97" s="176" t="s">
        <v>91</v>
      </c>
      <c r="E97" s="177"/>
      <c r="F97" s="177"/>
      <c r="G97" s="177"/>
      <c r="H97" s="177"/>
      <c r="I97" s="177"/>
      <c r="J97" s="178">
        <f>J127</f>
        <v>0</v>
      </c>
      <c r="K97" s="175"/>
      <c r="L97" s="17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0"/>
      <c r="C98" s="181"/>
      <c r="D98" s="182" t="s">
        <v>92</v>
      </c>
      <c r="E98" s="183"/>
      <c r="F98" s="183"/>
      <c r="G98" s="183"/>
      <c r="H98" s="183"/>
      <c r="I98" s="183"/>
      <c r="J98" s="184">
        <f>J128</f>
        <v>0</v>
      </c>
      <c r="K98" s="181"/>
      <c r="L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74"/>
      <c r="C99" s="175"/>
      <c r="D99" s="176" t="s">
        <v>93</v>
      </c>
      <c r="E99" s="177"/>
      <c r="F99" s="177"/>
      <c r="G99" s="177"/>
      <c r="H99" s="177"/>
      <c r="I99" s="177"/>
      <c r="J99" s="178">
        <f>J136</f>
        <v>0</v>
      </c>
      <c r="K99" s="175"/>
      <c r="L99" s="17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80"/>
      <c r="C100" s="181"/>
      <c r="D100" s="182" t="s">
        <v>94</v>
      </c>
      <c r="E100" s="183"/>
      <c r="F100" s="183"/>
      <c r="G100" s="183"/>
      <c r="H100" s="183"/>
      <c r="I100" s="183"/>
      <c r="J100" s="184">
        <f>J137</f>
        <v>0</v>
      </c>
      <c r="K100" s="181"/>
      <c r="L100" s="18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0"/>
      <c r="C101" s="181"/>
      <c r="D101" s="182" t="s">
        <v>95</v>
      </c>
      <c r="E101" s="183"/>
      <c r="F101" s="183"/>
      <c r="G101" s="183"/>
      <c r="H101" s="183"/>
      <c r="I101" s="183"/>
      <c r="J101" s="184">
        <f>J144</f>
        <v>0</v>
      </c>
      <c r="K101" s="181"/>
      <c r="L101" s="18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0"/>
      <c r="C102" s="181"/>
      <c r="D102" s="182" t="s">
        <v>96</v>
      </c>
      <c r="E102" s="183"/>
      <c r="F102" s="183"/>
      <c r="G102" s="183"/>
      <c r="H102" s="183"/>
      <c r="I102" s="183"/>
      <c r="J102" s="184">
        <f>J149</f>
        <v>0</v>
      </c>
      <c r="K102" s="181"/>
      <c r="L102" s="18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0"/>
      <c r="C103" s="181"/>
      <c r="D103" s="182" t="s">
        <v>97</v>
      </c>
      <c r="E103" s="183"/>
      <c r="F103" s="183"/>
      <c r="G103" s="183"/>
      <c r="H103" s="183"/>
      <c r="I103" s="183"/>
      <c r="J103" s="184">
        <f>J157</f>
        <v>0</v>
      </c>
      <c r="K103" s="181"/>
      <c r="L103" s="18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80"/>
      <c r="C104" s="181"/>
      <c r="D104" s="182" t="s">
        <v>98</v>
      </c>
      <c r="E104" s="183"/>
      <c r="F104" s="183"/>
      <c r="G104" s="183"/>
      <c r="H104" s="183"/>
      <c r="I104" s="183"/>
      <c r="J104" s="184">
        <f>J184</f>
        <v>0</v>
      </c>
      <c r="K104" s="181"/>
      <c r="L104" s="18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80"/>
      <c r="C105" s="181"/>
      <c r="D105" s="182" t="s">
        <v>99</v>
      </c>
      <c r="E105" s="183"/>
      <c r="F105" s="183"/>
      <c r="G105" s="183"/>
      <c r="H105" s="183"/>
      <c r="I105" s="183"/>
      <c r="J105" s="184">
        <f>J214</f>
        <v>0</v>
      </c>
      <c r="K105" s="181"/>
      <c r="L105" s="18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9" customFormat="1" ht="24.96" customHeight="1">
      <c r="A106" s="9"/>
      <c r="B106" s="174"/>
      <c r="C106" s="175"/>
      <c r="D106" s="176" t="s">
        <v>100</v>
      </c>
      <c r="E106" s="177"/>
      <c r="F106" s="177"/>
      <c r="G106" s="177"/>
      <c r="H106" s="177"/>
      <c r="I106" s="177"/>
      <c r="J106" s="178">
        <f>J228</f>
        <v>0</v>
      </c>
      <c r="K106" s="175"/>
      <c r="L106" s="17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2" customFormat="1" ht="21.84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idden="1" s="2" customFormat="1" ht="6.96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hidden="1"/>
    <row r="110" hidden="1"/>
    <row r="111" hidden="1"/>
    <row r="112" s="2" customFormat="1" ht="6.96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101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169" t="str">
        <f>E7</f>
        <v>Domov IRIS OV-Mariánské Hory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84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9"/>
      <c r="D118" s="39"/>
      <c r="E118" s="75" t="str">
        <f>E9</f>
        <v>01 - oprava koupelen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 xml:space="preserve"> </v>
      </c>
      <c r="G120" s="39"/>
      <c r="H120" s="39"/>
      <c r="I120" s="31" t="s">
        <v>22</v>
      </c>
      <c r="J120" s="78" t="str">
        <f>IF(J12="","",J12)</f>
        <v>24. 10. 2023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24</v>
      </c>
      <c r="D122" s="39"/>
      <c r="E122" s="39"/>
      <c r="F122" s="26" t="str">
        <f>E15</f>
        <v xml:space="preserve"> </v>
      </c>
      <c r="G122" s="39"/>
      <c r="H122" s="39"/>
      <c r="I122" s="31" t="s">
        <v>29</v>
      </c>
      <c r="J122" s="35" t="str">
        <f>E21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27</v>
      </c>
      <c r="D123" s="39"/>
      <c r="E123" s="39"/>
      <c r="F123" s="26" t="str">
        <f>IF(E18="","",E18)</f>
        <v>Vyplň údaj</v>
      </c>
      <c r="G123" s="39"/>
      <c r="H123" s="39"/>
      <c r="I123" s="31" t="s">
        <v>31</v>
      </c>
      <c r="J123" s="35" t="str">
        <f>E24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86"/>
      <c r="B125" s="187"/>
      <c r="C125" s="188" t="s">
        <v>102</v>
      </c>
      <c r="D125" s="189" t="s">
        <v>58</v>
      </c>
      <c r="E125" s="189" t="s">
        <v>54</v>
      </c>
      <c r="F125" s="189" t="s">
        <v>55</v>
      </c>
      <c r="G125" s="189" t="s">
        <v>103</v>
      </c>
      <c r="H125" s="189" t="s">
        <v>104</v>
      </c>
      <c r="I125" s="189" t="s">
        <v>105</v>
      </c>
      <c r="J125" s="189" t="s">
        <v>88</v>
      </c>
      <c r="K125" s="190" t="s">
        <v>106</v>
      </c>
      <c r="L125" s="191"/>
      <c r="M125" s="99" t="s">
        <v>1</v>
      </c>
      <c r="N125" s="100" t="s">
        <v>37</v>
      </c>
      <c r="O125" s="100" t="s">
        <v>107</v>
      </c>
      <c r="P125" s="100" t="s">
        <v>108</v>
      </c>
      <c r="Q125" s="100" t="s">
        <v>109</v>
      </c>
      <c r="R125" s="100" t="s">
        <v>110</v>
      </c>
      <c r="S125" s="100" t="s">
        <v>111</v>
      </c>
      <c r="T125" s="101" t="s">
        <v>112</v>
      </c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</row>
    <row r="126" s="2" customFormat="1" ht="22.8" customHeight="1">
      <c r="A126" s="37"/>
      <c r="B126" s="38"/>
      <c r="C126" s="106" t="s">
        <v>113</v>
      </c>
      <c r="D126" s="39"/>
      <c r="E126" s="39"/>
      <c r="F126" s="39"/>
      <c r="G126" s="39"/>
      <c r="H126" s="39"/>
      <c r="I126" s="39"/>
      <c r="J126" s="192">
        <f>BK126</f>
        <v>0</v>
      </c>
      <c r="K126" s="39"/>
      <c r="L126" s="43"/>
      <c r="M126" s="102"/>
      <c r="N126" s="193"/>
      <c r="O126" s="103"/>
      <c r="P126" s="194">
        <f>P127+P136+P228</f>
        <v>0</v>
      </c>
      <c r="Q126" s="103"/>
      <c r="R126" s="194">
        <f>R127+R136+R228</f>
        <v>7.5455818499999996</v>
      </c>
      <c r="S126" s="103"/>
      <c r="T126" s="195">
        <f>T127+T136+T228</f>
        <v>20.185506680000003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72</v>
      </c>
      <c r="AU126" s="16" t="s">
        <v>90</v>
      </c>
      <c r="BK126" s="196">
        <f>BK127+BK136+BK228</f>
        <v>0</v>
      </c>
    </row>
    <row r="127" s="12" customFormat="1" ht="25.92" customHeight="1">
      <c r="A127" s="12"/>
      <c r="B127" s="197"/>
      <c r="C127" s="198"/>
      <c r="D127" s="199" t="s">
        <v>72</v>
      </c>
      <c r="E127" s="200" t="s">
        <v>114</v>
      </c>
      <c r="F127" s="200" t="s">
        <v>115</v>
      </c>
      <c r="G127" s="198"/>
      <c r="H127" s="198"/>
      <c r="I127" s="201"/>
      <c r="J127" s="202">
        <f>BK127</f>
        <v>0</v>
      </c>
      <c r="K127" s="198"/>
      <c r="L127" s="203"/>
      <c r="M127" s="204"/>
      <c r="N127" s="205"/>
      <c r="O127" s="205"/>
      <c r="P127" s="206">
        <f>P128</f>
        <v>0</v>
      </c>
      <c r="Q127" s="205"/>
      <c r="R127" s="206">
        <f>R128</f>
        <v>0</v>
      </c>
      <c r="S127" s="205"/>
      <c r="T127" s="207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81</v>
      </c>
      <c r="AT127" s="209" t="s">
        <v>72</v>
      </c>
      <c r="AU127" s="209" t="s">
        <v>73</v>
      </c>
      <c r="AY127" s="208" t="s">
        <v>116</v>
      </c>
      <c r="BK127" s="210">
        <f>BK128</f>
        <v>0</v>
      </c>
    </row>
    <row r="128" s="12" customFormat="1" ht="22.8" customHeight="1">
      <c r="A128" s="12"/>
      <c r="B128" s="197"/>
      <c r="C128" s="198"/>
      <c r="D128" s="199" t="s">
        <v>72</v>
      </c>
      <c r="E128" s="211" t="s">
        <v>117</v>
      </c>
      <c r="F128" s="211" t="s">
        <v>118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SUM(P129:P135)</f>
        <v>0</v>
      </c>
      <c r="Q128" s="205"/>
      <c r="R128" s="206">
        <f>SUM(R129:R135)</f>
        <v>0</v>
      </c>
      <c r="S128" s="205"/>
      <c r="T128" s="207">
        <f>SUM(T129:T135)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72</v>
      </c>
      <c r="AU128" s="209" t="s">
        <v>81</v>
      </c>
      <c r="AY128" s="208" t="s">
        <v>116</v>
      </c>
      <c r="BK128" s="210">
        <f>SUM(BK129:BK135)</f>
        <v>0</v>
      </c>
    </row>
    <row r="129" s="2" customFormat="1" ht="24.15" customHeight="1">
      <c r="A129" s="37"/>
      <c r="B129" s="38"/>
      <c r="C129" s="213" t="s">
        <v>81</v>
      </c>
      <c r="D129" s="213" t="s">
        <v>119</v>
      </c>
      <c r="E129" s="214" t="s">
        <v>120</v>
      </c>
      <c r="F129" s="215" t="s">
        <v>121</v>
      </c>
      <c r="G129" s="216" t="s">
        <v>122</v>
      </c>
      <c r="H129" s="217">
        <v>20.186</v>
      </c>
      <c r="I129" s="218"/>
      <c r="J129" s="219">
        <f>ROUND(I129*H129,2)</f>
        <v>0</v>
      </c>
      <c r="K129" s="215" t="s">
        <v>123</v>
      </c>
      <c r="L129" s="43"/>
      <c r="M129" s="220" t="s">
        <v>1</v>
      </c>
      <c r="N129" s="221" t="s">
        <v>39</v>
      </c>
      <c r="O129" s="90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4" t="s">
        <v>124</v>
      </c>
      <c r="AT129" s="224" t="s">
        <v>119</v>
      </c>
      <c r="AU129" s="224" t="s">
        <v>125</v>
      </c>
      <c r="AY129" s="16" t="s">
        <v>116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6" t="s">
        <v>125</v>
      </c>
      <c r="BK129" s="225">
        <f>ROUND(I129*H129,2)</f>
        <v>0</v>
      </c>
      <c r="BL129" s="16" t="s">
        <v>124</v>
      </c>
      <c r="BM129" s="224" t="s">
        <v>126</v>
      </c>
    </row>
    <row r="130" s="2" customFormat="1" ht="33" customHeight="1">
      <c r="A130" s="37"/>
      <c r="B130" s="38"/>
      <c r="C130" s="213" t="s">
        <v>125</v>
      </c>
      <c r="D130" s="213" t="s">
        <v>119</v>
      </c>
      <c r="E130" s="214" t="s">
        <v>127</v>
      </c>
      <c r="F130" s="215" t="s">
        <v>128</v>
      </c>
      <c r="G130" s="216" t="s">
        <v>122</v>
      </c>
      <c r="H130" s="217">
        <v>201.86000000000001</v>
      </c>
      <c r="I130" s="218"/>
      <c r="J130" s="219">
        <f>ROUND(I130*H130,2)</f>
        <v>0</v>
      </c>
      <c r="K130" s="215" t="s">
        <v>123</v>
      </c>
      <c r="L130" s="43"/>
      <c r="M130" s="220" t="s">
        <v>1</v>
      </c>
      <c r="N130" s="221" t="s">
        <v>39</v>
      </c>
      <c r="O130" s="90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4" t="s">
        <v>124</v>
      </c>
      <c r="AT130" s="224" t="s">
        <v>119</v>
      </c>
      <c r="AU130" s="224" t="s">
        <v>125</v>
      </c>
      <c r="AY130" s="16" t="s">
        <v>116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6" t="s">
        <v>125</v>
      </c>
      <c r="BK130" s="225">
        <f>ROUND(I130*H130,2)</f>
        <v>0</v>
      </c>
      <c r="BL130" s="16" t="s">
        <v>124</v>
      </c>
      <c r="BM130" s="224" t="s">
        <v>129</v>
      </c>
    </row>
    <row r="131" s="13" customFormat="1">
      <c r="A131" s="13"/>
      <c r="B131" s="226"/>
      <c r="C131" s="227"/>
      <c r="D131" s="228" t="s">
        <v>130</v>
      </c>
      <c r="E131" s="227"/>
      <c r="F131" s="229" t="s">
        <v>131</v>
      </c>
      <c r="G131" s="227"/>
      <c r="H131" s="230">
        <v>201.86000000000001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130</v>
      </c>
      <c r="AU131" s="236" t="s">
        <v>125</v>
      </c>
      <c r="AV131" s="13" t="s">
        <v>125</v>
      </c>
      <c r="AW131" s="13" t="s">
        <v>4</v>
      </c>
      <c r="AX131" s="13" t="s">
        <v>81</v>
      </c>
      <c r="AY131" s="236" t="s">
        <v>116</v>
      </c>
    </row>
    <row r="132" s="2" customFormat="1" ht="24.15" customHeight="1">
      <c r="A132" s="37"/>
      <c r="B132" s="38"/>
      <c r="C132" s="213" t="s">
        <v>132</v>
      </c>
      <c r="D132" s="213" t="s">
        <v>119</v>
      </c>
      <c r="E132" s="214" t="s">
        <v>133</v>
      </c>
      <c r="F132" s="215" t="s">
        <v>134</v>
      </c>
      <c r="G132" s="216" t="s">
        <v>122</v>
      </c>
      <c r="H132" s="217">
        <v>20.186</v>
      </c>
      <c r="I132" s="218"/>
      <c r="J132" s="219">
        <f>ROUND(I132*H132,2)</f>
        <v>0</v>
      </c>
      <c r="K132" s="215" t="s">
        <v>123</v>
      </c>
      <c r="L132" s="43"/>
      <c r="M132" s="220" t="s">
        <v>1</v>
      </c>
      <c r="N132" s="221" t="s">
        <v>39</v>
      </c>
      <c r="O132" s="90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4" t="s">
        <v>124</v>
      </c>
      <c r="AT132" s="224" t="s">
        <v>119</v>
      </c>
      <c r="AU132" s="224" t="s">
        <v>125</v>
      </c>
      <c r="AY132" s="16" t="s">
        <v>116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6" t="s">
        <v>125</v>
      </c>
      <c r="BK132" s="225">
        <f>ROUND(I132*H132,2)</f>
        <v>0</v>
      </c>
      <c r="BL132" s="16" t="s">
        <v>124</v>
      </c>
      <c r="BM132" s="224" t="s">
        <v>135</v>
      </c>
    </row>
    <row r="133" s="2" customFormat="1" ht="24.15" customHeight="1">
      <c r="A133" s="37"/>
      <c r="B133" s="38"/>
      <c r="C133" s="213" t="s">
        <v>124</v>
      </c>
      <c r="D133" s="213" t="s">
        <v>119</v>
      </c>
      <c r="E133" s="214" t="s">
        <v>136</v>
      </c>
      <c r="F133" s="215" t="s">
        <v>137</v>
      </c>
      <c r="G133" s="216" t="s">
        <v>122</v>
      </c>
      <c r="H133" s="217">
        <v>282.60399999999998</v>
      </c>
      <c r="I133" s="218"/>
      <c r="J133" s="219">
        <f>ROUND(I133*H133,2)</f>
        <v>0</v>
      </c>
      <c r="K133" s="215" t="s">
        <v>123</v>
      </c>
      <c r="L133" s="43"/>
      <c r="M133" s="220" t="s">
        <v>1</v>
      </c>
      <c r="N133" s="221" t="s">
        <v>39</v>
      </c>
      <c r="O133" s="90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4" t="s">
        <v>124</v>
      </c>
      <c r="AT133" s="224" t="s">
        <v>119</v>
      </c>
      <c r="AU133" s="224" t="s">
        <v>125</v>
      </c>
      <c r="AY133" s="16" t="s">
        <v>116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6" t="s">
        <v>125</v>
      </c>
      <c r="BK133" s="225">
        <f>ROUND(I133*H133,2)</f>
        <v>0</v>
      </c>
      <c r="BL133" s="16" t="s">
        <v>124</v>
      </c>
      <c r="BM133" s="224" t="s">
        <v>138</v>
      </c>
    </row>
    <row r="134" s="13" customFormat="1">
      <c r="A134" s="13"/>
      <c r="B134" s="226"/>
      <c r="C134" s="227"/>
      <c r="D134" s="228" t="s">
        <v>130</v>
      </c>
      <c r="E134" s="227"/>
      <c r="F134" s="229" t="s">
        <v>139</v>
      </c>
      <c r="G134" s="227"/>
      <c r="H134" s="230">
        <v>282.60399999999998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130</v>
      </c>
      <c r="AU134" s="236" t="s">
        <v>125</v>
      </c>
      <c r="AV134" s="13" t="s">
        <v>125</v>
      </c>
      <c r="AW134" s="13" t="s">
        <v>4</v>
      </c>
      <c r="AX134" s="13" t="s">
        <v>81</v>
      </c>
      <c r="AY134" s="236" t="s">
        <v>116</v>
      </c>
    </row>
    <row r="135" s="2" customFormat="1" ht="33" customHeight="1">
      <c r="A135" s="37"/>
      <c r="B135" s="38"/>
      <c r="C135" s="213" t="s">
        <v>140</v>
      </c>
      <c r="D135" s="213" t="s">
        <v>119</v>
      </c>
      <c r="E135" s="214" t="s">
        <v>141</v>
      </c>
      <c r="F135" s="215" t="s">
        <v>142</v>
      </c>
      <c r="G135" s="216" t="s">
        <v>122</v>
      </c>
      <c r="H135" s="217">
        <v>20.006</v>
      </c>
      <c r="I135" s="218"/>
      <c r="J135" s="219">
        <f>ROUND(I135*H135,2)</f>
        <v>0</v>
      </c>
      <c r="K135" s="215" t="s">
        <v>123</v>
      </c>
      <c r="L135" s="43"/>
      <c r="M135" s="220" t="s">
        <v>1</v>
      </c>
      <c r="N135" s="221" t="s">
        <v>39</v>
      </c>
      <c r="O135" s="90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4" t="s">
        <v>124</v>
      </c>
      <c r="AT135" s="224" t="s">
        <v>119</v>
      </c>
      <c r="AU135" s="224" t="s">
        <v>125</v>
      </c>
      <c r="AY135" s="16" t="s">
        <v>116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6" t="s">
        <v>125</v>
      </c>
      <c r="BK135" s="225">
        <f>ROUND(I135*H135,2)</f>
        <v>0</v>
      </c>
      <c r="BL135" s="16" t="s">
        <v>124</v>
      </c>
      <c r="BM135" s="224" t="s">
        <v>143</v>
      </c>
    </row>
    <row r="136" s="12" customFormat="1" ht="25.92" customHeight="1">
      <c r="A136" s="12"/>
      <c r="B136" s="197"/>
      <c r="C136" s="198"/>
      <c r="D136" s="199" t="s">
        <v>72</v>
      </c>
      <c r="E136" s="200" t="s">
        <v>144</v>
      </c>
      <c r="F136" s="200" t="s">
        <v>145</v>
      </c>
      <c r="G136" s="198"/>
      <c r="H136" s="198"/>
      <c r="I136" s="201"/>
      <c r="J136" s="202">
        <f>BK136</f>
        <v>0</v>
      </c>
      <c r="K136" s="198"/>
      <c r="L136" s="203"/>
      <c r="M136" s="204"/>
      <c r="N136" s="205"/>
      <c r="O136" s="205"/>
      <c r="P136" s="206">
        <f>P137+P144+P149+P157+P184+P214</f>
        <v>0</v>
      </c>
      <c r="Q136" s="205"/>
      <c r="R136" s="206">
        <f>R137+R144+R149+R157+R184+R214</f>
        <v>7.5455818499999996</v>
      </c>
      <c r="S136" s="205"/>
      <c r="T136" s="207">
        <f>T137+T144+T149+T157+T184+T214</f>
        <v>20.185506680000003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8" t="s">
        <v>125</v>
      </c>
      <c r="AT136" s="209" t="s">
        <v>72</v>
      </c>
      <c r="AU136" s="209" t="s">
        <v>73</v>
      </c>
      <c r="AY136" s="208" t="s">
        <v>116</v>
      </c>
      <c r="BK136" s="210">
        <f>BK137+BK144+BK149+BK157+BK184+BK214</f>
        <v>0</v>
      </c>
    </row>
    <row r="137" s="12" customFormat="1" ht="22.8" customHeight="1">
      <c r="A137" s="12"/>
      <c r="B137" s="197"/>
      <c r="C137" s="198"/>
      <c r="D137" s="199" t="s">
        <v>72</v>
      </c>
      <c r="E137" s="211" t="s">
        <v>146</v>
      </c>
      <c r="F137" s="211" t="s">
        <v>147</v>
      </c>
      <c r="G137" s="198"/>
      <c r="H137" s="198"/>
      <c r="I137" s="201"/>
      <c r="J137" s="212">
        <f>BK137</f>
        <v>0</v>
      </c>
      <c r="K137" s="198"/>
      <c r="L137" s="203"/>
      <c r="M137" s="204"/>
      <c r="N137" s="205"/>
      <c r="O137" s="205"/>
      <c r="P137" s="206">
        <f>SUM(P138:P143)</f>
        <v>0</v>
      </c>
      <c r="Q137" s="205"/>
      <c r="R137" s="206">
        <f>SUM(R138:R143)</f>
        <v>0.0049500000000000004</v>
      </c>
      <c r="S137" s="205"/>
      <c r="T137" s="207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8" t="s">
        <v>125</v>
      </c>
      <c r="AT137" s="209" t="s">
        <v>72</v>
      </c>
      <c r="AU137" s="209" t="s">
        <v>81</v>
      </c>
      <c r="AY137" s="208" t="s">
        <v>116</v>
      </c>
      <c r="BK137" s="210">
        <f>SUM(BK138:BK143)</f>
        <v>0</v>
      </c>
    </row>
    <row r="138" s="2" customFormat="1" ht="16.5" customHeight="1">
      <c r="A138" s="37"/>
      <c r="B138" s="38"/>
      <c r="C138" s="213" t="s">
        <v>148</v>
      </c>
      <c r="D138" s="213" t="s">
        <v>119</v>
      </c>
      <c r="E138" s="214" t="s">
        <v>149</v>
      </c>
      <c r="F138" s="215" t="s">
        <v>150</v>
      </c>
      <c r="G138" s="216" t="s">
        <v>151</v>
      </c>
      <c r="H138" s="217">
        <v>9</v>
      </c>
      <c r="I138" s="218"/>
      <c r="J138" s="219">
        <f>ROUND(I138*H138,2)</f>
        <v>0</v>
      </c>
      <c r="K138" s="215" t="s">
        <v>123</v>
      </c>
      <c r="L138" s="43"/>
      <c r="M138" s="220" t="s">
        <v>1</v>
      </c>
      <c r="N138" s="221" t="s">
        <v>39</v>
      </c>
      <c r="O138" s="90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4" t="s">
        <v>152</v>
      </c>
      <c r="AT138" s="224" t="s">
        <v>119</v>
      </c>
      <c r="AU138" s="224" t="s">
        <v>125</v>
      </c>
      <c r="AY138" s="16" t="s">
        <v>116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6" t="s">
        <v>125</v>
      </c>
      <c r="BK138" s="225">
        <f>ROUND(I138*H138,2)</f>
        <v>0</v>
      </c>
      <c r="BL138" s="16" t="s">
        <v>152</v>
      </c>
      <c r="BM138" s="224" t="s">
        <v>153</v>
      </c>
    </row>
    <row r="139" s="2" customFormat="1" ht="16.5" customHeight="1">
      <c r="A139" s="37"/>
      <c r="B139" s="38"/>
      <c r="C139" s="213" t="s">
        <v>154</v>
      </c>
      <c r="D139" s="213" t="s">
        <v>119</v>
      </c>
      <c r="E139" s="214" t="s">
        <v>155</v>
      </c>
      <c r="F139" s="215" t="s">
        <v>156</v>
      </c>
      <c r="G139" s="216" t="s">
        <v>157</v>
      </c>
      <c r="H139" s="217">
        <v>9</v>
      </c>
      <c r="I139" s="218"/>
      <c r="J139" s="219">
        <f>ROUND(I139*H139,2)</f>
        <v>0</v>
      </c>
      <c r="K139" s="215" t="s">
        <v>123</v>
      </c>
      <c r="L139" s="43"/>
      <c r="M139" s="220" t="s">
        <v>1</v>
      </c>
      <c r="N139" s="221" t="s">
        <v>39</v>
      </c>
      <c r="O139" s="90"/>
      <c r="P139" s="222">
        <f>O139*H139</f>
        <v>0</v>
      </c>
      <c r="Q139" s="222">
        <v>0.00055000000000000003</v>
      </c>
      <c r="R139" s="222">
        <f>Q139*H139</f>
        <v>0.0049500000000000004</v>
      </c>
      <c r="S139" s="222">
        <v>0</v>
      </c>
      <c r="T139" s="22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4" t="s">
        <v>152</v>
      </c>
      <c r="AT139" s="224" t="s">
        <v>119</v>
      </c>
      <c r="AU139" s="224" t="s">
        <v>125</v>
      </c>
      <c r="AY139" s="16" t="s">
        <v>116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6" t="s">
        <v>125</v>
      </c>
      <c r="BK139" s="225">
        <f>ROUND(I139*H139,2)</f>
        <v>0</v>
      </c>
      <c r="BL139" s="16" t="s">
        <v>152</v>
      </c>
      <c r="BM139" s="224" t="s">
        <v>158</v>
      </c>
    </row>
    <row r="140" s="2" customFormat="1" ht="16.5" customHeight="1">
      <c r="A140" s="37"/>
      <c r="B140" s="38"/>
      <c r="C140" s="213" t="s">
        <v>159</v>
      </c>
      <c r="D140" s="213" t="s">
        <v>119</v>
      </c>
      <c r="E140" s="214" t="s">
        <v>160</v>
      </c>
      <c r="F140" s="215" t="s">
        <v>161</v>
      </c>
      <c r="G140" s="216" t="s">
        <v>162</v>
      </c>
      <c r="H140" s="217">
        <v>9</v>
      </c>
      <c r="I140" s="218"/>
      <c r="J140" s="219">
        <f>ROUND(I140*H140,2)</f>
        <v>0</v>
      </c>
      <c r="K140" s="215" t="s">
        <v>123</v>
      </c>
      <c r="L140" s="43"/>
      <c r="M140" s="220" t="s">
        <v>1</v>
      </c>
      <c r="N140" s="221" t="s">
        <v>39</v>
      </c>
      <c r="O140" s="90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4" t="s">
        <v>152</v>
      </c>
      <c r="AT140" s="224" t="s">
        <v>119</v>
      </c>
      <c r="AU140" s="224" t="s">
        <v>125</v>
      </c>
      <c r="AY140" s="16" t="s">
        <v>116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6" t="s">
        <v>125</v>
      </c>
      <c r="BK140" s="225">
        <f>ROUND(I140*H140,2)</f>
        <v>0</v>
      </c>
      <c r="BL140" s="16" t="s">
        <v>152</v>
      </c>
      <c r="BM140" s="224" t="s">
        <v>163</v>
      </c>
    </row>
    <row r="141" s="2" customFormat="1" ht="21.75" customHeight="1">
      <c r="A141" s="37"/>
      <c r="B141" s="38"/>
      <c r="C141" s="237" t="s">
        <v>164</v>
      </c>
      <c r="D141" s="237" t="s">
        <v>165</v>
      </c>
      <c r="E141" s="238" t="s">
        <v>166</v>
      </c>
      <c r="F141" s="239" t="s">
        <v>167</v>
      </c>
      <c r="G141" s="240" t="s">
        <v>157</v>
      </c>
      <c r="H141" s="241">
        <v>18</v>
      </c>
      <c r="I141" s="242"/>
      <c r="J141" s="243">
        <f>ROUND(I141*H141,2)</f>
        <v>0</v>
      </c>
      <c r="K141" s="239" t="s">
        <v>1</v>
      </c>
      <c r="L141" s="244"/>
      <c r="M141" s="245" t="s">
        <v>1</v>
      </c>
      <c r="N141" s="246" t="s">
        <v>39</v>
      </c>
      <c r="O141" s="90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4" t="s">
        <v>168</v>
      </c>
      <c r="AT141" s="224" t="s">
        <v>165</v>
      </c>
      <c r="AU141" s="224" t="s">
        <v>125</v>
      </c>
      <c r="AY141" s="16" t="s">
        <v>116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6" t="s">
        <v>125</v>
      </c>
      <c r="BK141" s="225">
        <f>ROUND(I141*H141,2)</f>
        <v>0</v>
      </c>
      <c r="BL141" s="16" t="s">
        <v>152</v>
      </c>
      <c r="BM141" s="224" t="s">
        <v>169</v>
      </c>
    </row>
    <row r="142" s="2" customFormat="1" ht="24.15" customHeight="1">
      <c r="A142" s="37"/>
      <c r="B142" s="38"/>
      <c r="C142" s="213" t="s">
        <v>170</v>
      </c>
      <c r="D142" s="213" t="s">
        <v>119</v>
      </c>
      <c r="E142" s="214" t="s">
        <v>171</v>
      </c>
      <c r="F142" s="215" t="s">
        <v>172</v>
      </c>
      <c r="G142" s="216" t="s">
        <v>173</v>
      </c>
      <c r="H142" s="247"/>
      <c r="I142" s="218"/>
      <c r="J142" s="219">
        <f>ROUND(I142*H142,2)</f>
        <v>0</v>
      </c>
      <c r="K142" s="215" t="s">
        <v>123</v>
      </c>
      <c r="L142" s="43"/>
      <c r="M142" s="220" t="s">
        <v>1</v>
      </c>
      <c r="N142" s="221" t="s">
        <v>39</v>
      </c>
      <c r="O142" s="90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4" t="s">
        <v>152</v>
      </c>
      <c r="AT142" s="224" t="s">
        <v>119</v>
      </c>
      <c r="AU142" s="224" t="s">
        <v>125</v>
      </c>
      <c r="AY142" s="16" t="s">
        <v>116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6" t="s">
        <v>125</v>
      </c>
      <c r="BK142" s="225">
        <f>ROUND(I142*H142,2)</f>
        <v>0</v>
      </c>
      <c r="BL142" s="16" t="s">
        <v>152</v>
      </c>
      <c r="BM142" s="224" t="s">
        <v>174</v>
      </c>
    </row>
    <row r="143" s="2" customFormat="1" ht="24.15" customHeight="1">
      <c r="A143" s="37"/>
      <c r="B143" s="38"/>
      <c r="C143" s="213" t="s">
        <v>175</v>
      </c>
      <c r="D143" s="213" t="s">
        <v>119</v>
      </c>
      <c r="E143" s="214" t="s">
        <v>176</v>
      </c>
      <c r="F143" s="215" t="s">
        <v>177</v>
      </c>
      <c r="G143" s="216" t="s">
        <v>173</v>
      </c>
      <c r="H143" s="247"/>
      <c r="I143" s="218"/>
      <c r="J143" s="219">
        <f>ROUND(I143*H143,2)</f>
        <v>0</v>
      </c>
      <c r="K143" s="215" t="s">
        <v>123</v>
      </c>
      <c r="L143" s="43"/>
      <c r="M143" s="220" t="s">
        <v>1</v>
      </c>
      <c r="N143" s="221" t="s">
        <v>39</v>
      </c>
      <c r="O143" s="90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4" t="s">
        <v>152</v>
      </c>
      <c r="AT143" s="224" t="s">
        <v>119</v>
      </c>
      <c r="AU143" s="224" t="s">
        <v>125</v>
      </c>
      <c r="AY143" s="16" t="s">
        <v>116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6" t="s">
        <v>125</v>
      </c>
      <c r="BK143" s="225">
        <f>ROUND(I143*H143,2)</f>
        <v>0</v>
      </c>
      <c r="BL143" s="16" t="s">
        <v>152</v>
      </c>
      <c r="BM143" s="224" t="s">
        <v>178</v>
      </c>
    </row>
    <row r="144" s="12" customFormat="1" ht="22.8" customHeight="1">
      <c r="A144" s="12"/>
      <c r="B144" s="197"/>
      <c r="C144" s="198"/>
      <c r="D144" s="199" t="s">
        <v>72</v>
      </c>
      <c r="E144" s="211" t="s">
        <v>179</v>
      </c>
      <c r="F144" s="211" t="s">
        <v>180</v>
      </c>
      <c r="G144" s="198"/>
      <c r="H144" s="198"/>
      <c r="I144" s="201"/>
      <c r="J144" s="212">
        <f>BK144</f>
        <v>0</v>
      </c>
      <c r="K144" s="198"/>
      <c r="L144" s="203"/>
      <c r="M144" s="204"/>
      <c r="N144" s="205"/>
      <c r="O144" s="205"/>
      <c r="P144" s="206">
        <f>SUM(P145:P148)</f>
        <v>0</v>
      </c>
      <c r="Q144" s="205"/>
      <c r="R144" s="206">
        <f>SUM(R145:R148)</f>
        <v>0.00045000000000000004</v>
      </c>
      <c r="S144" s="205"/>
      <c r="T144" s="207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8" t="s">
        <v>125</v>
      </c>
      <c r="AT144" s="209" t="s">
        <v>72</v>
      </c>
      <c r="AU144" s="209" t="s">
        <v>81</v>
      </c>
      <c r="AY144" s="208" t="s">
        <v>116</v>
      </c>
      <c r="BK144" s="210">
        <f>SUM(BK145:BK148)</f>
        <v>0</v>
      </c>
    </row>
    <row r="145" s="2" customFormat="1" ht="16.5" customHeight="1">
      <c r="A145" s="37"/>
      <c r="B145" s="38"/>
      <c r="C145" s="213" t="s">
        <v>181</v>
      </c>
      <c r="D145" s="213" t="s">
        <v>119</v>
      </c>
      <c r="E145" s="214" t="s">
        <v>182</v>
      </c>
      <c r="F145" s="215" t="s">
        <v>183</v>
      </c>
      <c r="G145" s="216" t="s">
        <v>157</v>
      </c>
      <c r="H145" s="217">
        <v>9</v>
      </c>
      <c r="I145" s="218"/>
      <c r="J145" s="219">
        <f>ROUND(I145*H145,2)</f>
        <v>0</v>
      </c>
      <c r="K145" s="215" t="s">
        <v>123</v>
      </c>
      <c r="L145" s="43"/>
      <c r="M145" s="220" t="s">
        <v>1</v>
      </c>
      <c r="N145" s="221" t="s">
        <v>39</v>
      </c>
      <c r="O145" s="90"/>
      <c r="P145" s="222">
        <f>O145*H145</f>
        <v>0</v>
      </c>
      <c r="Q145" s="222">
        <v>5.0000000000000002E-05</v>
      </c>
      <c r="R145" s="222">
        <f>Q145*H145</f>
        <v>0.00045000000000000004</v>
      </c>
      <c r="S145" s="222">
        <v>0</v>
      </c>
      <c r="T145" s="22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4" t="s">
        <v>152</v>
      </c>
      <c r="AT145" s="224" t="s">
        <v>119</v>
      </c>
      <c r="AU145" s="224" t="s">
        <v>125</v>
      </c>
      <c r="AY145" s="16" t="s">
        <v>116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6" t="s">
        <v>125</v>
      </c>
      <c r="BK145" s="225">
        <f>ROUND(I145*H145,2)</f>
        <v>0</v>
      </c>
      <c r="BL145" s="16" t="s">
        <v>152</v>
      </c>
      <c r="BM145" s="224" t="s">
        <v>184</v>
      </c>
    </row>
    <row r="146" s="2" customFormat="1" ht="16.5" customHeight="1">
      <c r="A146" s="37"/>
      <c r="B146" s="38"/>
      <c r="C146" s="213" t="s">
        <v>185</v>
      </c>
      <c r="D146" s="213" t="s">
        <v>119</v>
      </c>
      <c r="E146" s="214" t="s">
        <v>186</v>
      </c>
      <c r="F146" s="215" t="s">
        <v>187</v>
      </c>
      <c r="G146" s="216" t="s">
        <v>157</v>
      </c>
      <c r="H146" s="217">
        <v>9</v>
      </c>
      <c r="I146" s="218"/>
      <c r="J146" s="219">
        <f>ROUND(I146*H146,2)</f>
        <v>0</v>
      </c>
      <c r="K146" s="215" t="s">
        <v>123</v>
      </c>
      <c r="L146" s="43"/>
      <c r="M146" s="220" t="s">
        <v>1</v>
      </c>
      <c r="N146" s="221" t="s">
        <v>39</v>
      </c>
      <c r="O146" s="90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4" t="s">
        <v>152</v>
      </c>
      <c r="AT146" s="224" t="s">
        <v>119</v>
      </c>
      <c r="AU146" s="224" t="s">
        <v>125</v>
      </c>
      <c r="AY146" s="16" t="s">
        <v>116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6" t="s">
        <v>125</v>
      </c>
      <c r="BK146" s="225">
        <f>ROUND(I146*H146,2)</f>
        <v>0</v>
      </c>
      <c r="BL146" s="16" t="s">
        <v>152</v>
      </c>
      <c r="BM146" s="224" t="s">
        <v>188</v>
      </c>
    </row>
    <row r="147" s="2" customFormat="1" ht="24.15" customHeight="1">
      <c r="A147" s="37"/>
      <c r="B147" s="38"/>
      <c r="C147" s="213" t="s">
        <v>189</v>
      </c>
      <c r="D147" s="213" t="s">
        <v>119</v>
      </c>
      <c r="E147" s="214" t="s">
        <v>190</v>
      </c>
      <c r="F147" s="215" t="s">
        <v>191</v>
      </c>
      <c r="G147" s="216" t="s">
        <v>173</v>
      </c>
      <c r="H147" s="247"/>
      <c r="I147" s="218"/>
      <c r="J147" s="219">
        <f>ROUND(I147*H147,2)</f>
        <v>0</v>
      </c>
      <c r="K147" s="215" t="s">
        <v>123</v>
      </c>
      <c r="L147" s="43"/>
      <c r="M147" s="220" t="s">
        <v>1</v>
      </c>
      <c r="N147" s="221" t="s">
        <v>39</v>
      </c>
      <c r="O147" s="90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4" t="s">
        <v>152</v>
      </c>
      <c r="AT147" s="224" t="s">
        <v>119</v>
      </c>
      <c r="AU147" s="224" t="s">
        <v>125</v>
      </c>
      <c r="AY147" s="16" t="s">
        <v>116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6" t="s">
        <v>125</v>
      </c>
      <c r="BK147" s="225">
        <f>ROUND(I147*H147,2)</f>
        <v>0</v>
      </c>
      <c r="BL147" s="16" t="s">
        <v>152</v>
      </c>
      <c r="BM147" s="224" t="s">
        <v>192</v>
      </c>
    </row>
    <row r="148" s="2" customFormat="1" ht="24.15" customHeight="1">
      <c r="A148" s="37"/>
      <c r="B148" s="38"/>
      <c r="C148" s="213" t="s">
        <v>8</v>
      </c>
      <c r="D148" s="213" t="s">
        <v>119</v>
      </c>
      <c r="E148" s="214" t="s">
        <v>193</v>
      </c>
      <c r="F148" s="215" t="s">
        <v>194</v>
      </c>
      <c r="G148" s="216" t="s">
        <v>173</v>
      </c>
      <c r="H148" s="247"/>
      <c r="I148" s="218"/>
      <c r="J148" s="219">
        <f>ROUND(I148*H148,2)</f>
        <v>0</v>
      </c>
      <c r="K148" s="215" t="s">
        <v>123</v>
      </c>
      <c r="L148" s="43"/>
      <c r="M148" s="220" t="s">
        <v>1</v>
      </c>
      <c r="N148" s="221" t="s">
        <v>39</v>
      </c>
      <c r="O148" s="90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4" t="s">
        <v>152</v>
      </c>
      <c r="AT148" s="224" t="s">
        <v>119</v>
      </c>
      <c r="AU148" s="224" t="s">
        <v>125</v>
      </c>
      <c r="AY148" s="16" t="s">
        <v>116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6" t="s">
        <v>125</v>
      </c>
      <c r="BK148" s="225">
        <f>ROUND(I148*H148,2)</f>
        <v>0</v>
      </c>
      <c r="BL148" s="16" t="s">
        <v>152</v>
      </c>
      <c r="BM148" s="224" t="s">
        <v>195</v>
      </c>
    </row>
    <row r="149" s="12" customFormat="1" ht="22.8" customHeight="1">
      <c r="A149" s="12"/>
      <c r="B149" s="197"/>
      <c r="C149" s="198"/>
      <c r="D149" s="199" t="s">
        <v>72</v>
      </c>
      <c r="E149" s="211" t="s">
        <v>196</v>
      </c>
      <c r="F149" s="211" t="s">
        <v>197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SUM(P150:P156)</f>
        <v>0</v>
      </c>
      <c r="Q149" s="205"/>
      <c r="R149" s="206">
        <f>SUM(R150:R156)</f>
        <v>0.0043200000000000001</v>
      </c>
      <c r="S149" s="205"/>
      <c r="T149" s="207">
        <f>SUM(T150:T156)</f>
        <v>1.8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125</v>
      </c>
      <c r="AT149" s="209" t="s">
        <v>72</v>
      </c>
      <c r="AU149" s="209" t="s">
        <v>81</v>
      </c>
      <c r="AY149" s="208" t="s">
        <v>116</v>
      </c>
      <c r="BK149" s="210">
        <f>SUM(BK150:BK156)</f>
        <v>0</v>
      </c>
    </row>
    <row r="150" s="2" customFormat="1" ht="24.15" customHeight="1">
      <c r="A150" s="37"/>
      <c r="B150" s="38"/>
      <c r="C150" s="213" t="s">
        <v>152</v>
      </c>
      <c r="D150" s="213" t="s">
        <v>119</v>
      </c>
      <c r="E150" s="214" t="s">
        <v>198</v>
      </c>
      <c r="F150" s="215" t="s">
        <v>199</v>
      </c>
      <c r="G150" s="216" t="s">
        <v>200</v>
      </c>
      <c r="H150" s="217">
        <v>18</v>
      </c>
      <c r="I150" s="218"/>
      <c r="J150" s="219">
        <f>ROUND(I150*H150,2)</f>
        <v>0</v>
      </c>
      <c r="K150" s="215" t="s">
        <v>21</v>
      </c>
      <c r="L150" s="43"/>
      <c r="M150" s="220" t="s">
        <v>1</v>
      </c>
      <c r="N150" s="221" t="s">
        <v>39</v>
      </c>
      <c r="O150" s="90"/>
      <c r="P150" s="222">
        <f>O150*H150</f>
        <v>0</v>
      </c>
      <c r="Q150" s="222">
        <v>0</v>
      </c>
      <c r="R150" s="222">
        <f>Q150*H150</f>
        <v>0</v>
      </c>
      <c r="S150" s="222">
        <v>0.10000000000000001</v>
      </c>
      <c r="T150" s="223">
        <f>S150*H150</f>
        <v>1.8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4" t="s">
        <v>152</v>
      </c>
      <c r="AT150" s="224" t="s">
        <v>119</v>
      </c>
      <c r="AU150" s="224" t="s">
        <v>125</v>
      </c>
      <c r="AY150" s="16" t="s">
        <v>116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6" t="s">
        <v>125</v>
      </c>
      <c r="BK150" s="225">
        <f>ROUND(I150*H150,2)</f>
        <v>0</v>
      </c>
      <c r="BL150" s="16" t="s">
        <v>152</v>
      </c>
      <c r="BM150" s="224" t="s">
        <v>201</v>
      </c>
    </row>
    <row r="151" s="13" customFormat="1">
      <c r="A151" s="13"/>
      <c r="B151" s="226"/>
      <c r="C151" s="227"/>
      <c r="D151" s="228" t="s">
        <v>130</v>
      </c>
      <c r="E151" s="248" t="s">
        <v>1</v>
      </c>
      <c r="F151" s="229" t="s">
        <v>202</v>
      </c>
      <c r="G151" s="227"/>
      <c r="H151" s="230">
        <v>18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130</v>
      </c>
      <c r="AU151" s="236" t="s">
        <v>125</v>
      </c>
      <c r="AV151" s="13" t="s">
        <v>125</v>
      </c>
      <c r="AW151" s="13" t="s">
        <v>30</v>
      </c>
      <c r="AX151" s="13" t="s">
        <v>81</v>
      </c>
      <c r="AY151" s="236" t="s">
        <v>116</v>
      </c>
    </row>
    <row r="152" s="2" customFormat="1" ht="21.75" customHeight="1">
      <c r="A152" s="37"/>
      <c r="B152" s="38"/>
      <c r="C152" s="213" t="s">
        <v>203</v>
      </c>
      <c r="D152" s="213" t="s">
        <v>119</v>
      </c>
      <c r="E152" s="214" t="s">
        <v>204</v>
      </c>
      <c r="F152" s="215" t="s">
        <v>205</v>
      </c>
      <c r="G152" s="216" t="s">
        <v>157</v>
      </c>
      <c r="H152" s="217">
        <v>9</v>
      </c>
      <c r="I152" s="218"/>
      <c r="J152" s="219">
        <f>ROUND(I152*H152,2)</f>
        <v>0</v>
      </c>
      <c r="K152" s="215" t="s">
        <v>123</v>
      </c>
      <c r="L152" s="43"/>
      <c r="M152" s="220" t="s">
        <v>1</v>
      </c>
      <c r="N152" s="221" t="s">
        <v>39</v>
      </c>
      <c r="O152" s="90"/>
      <c r="P152" s="222">
        <f>O152*H152</f>
        <v>0</v>
      </c>
      <c r="Q152" s="222">
        <v>0.00048000000000000001</v>
      </c>
      <c r="R152" s="222">
        <f>Q152*H152</f>
        <v>0.0043200000000000001</v>
      </c>
      <c r="S152" s="222">
        <v>0</v>
      </c>
      <c r="T152" s="22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4" t="s">
        <v>152</v>
      </c>
      <c r="AT152" s="224" t="s">
        <v>119</v>
      </c>
      <c r="AU152" s="224" t="s">
        <v>125</v>
      </c>
      <c r="AY152" s="16" t="s">
        <v>116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6" t="s">
        <v>125</v>
      </c>
      <c r="BK152" s="225">
        <f>ROUND(I152*H152,2)</f>
        <v>0</v>
      </c>
      <c r="BL152" s="16" t="s">
        <v>152</v>
      </c>
      <c r="BM152" s="224" t="s">
        <v>206</v>
      </c>
    </row>
    <row r="153" s="2" customFormat="1" ht="33" customHeight="1">
      <c r="A153" s="37"/>
      <c r="B153" s="38"/>
      <c r="C153" s="213" t="s">
        <v>207</v>
      </c>
      <c r="D153" s="213" t="s">
        <v>119</v>
      </c>
      <c r="E153" s="214" t="s">
        <v>208</v>
      </c>
      <c r="F153" s="215" t="s">
        <v>209</v>
      </c>
      <c r="G153" s="216" t="s">
        <v>157</v>
      </c>
      <c r="H153" s="217">
        <v>9</v>
      </c>
      <c r="I153" s="218"/>
      <c r="J153" s="219">
        <f>ROUND(I153*H153,2)</f>
        <v>0</v>
      </c>
      <c r="K153" s="215" t="s">
        <v>123</v>
      </c>
      <c r="L153" s="43"/>
      <c r="M153" s="220" t="s">
        <v>1</v>
      </c>
      <c r="N153" s="221" t="s">
        <v>39</v>
      </c>
      <c r="O153" s="90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4" t="s">
        <v>152</v>
      </c>
      <c r="AT153" s="224" t="s">
        <v>119</v>
      </c>
      <c r="AU153" s="224" t="s">
        <v>125</v>
      </c>
      <c r="AY153" s="16" t="s">
        <v>116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6" t="s">
        <v>125</v>
      </c>
      <c r="BK153" s="225">
        <f>ROUND(I153*H153,2)</f>
        <v>0</v>
      </c>
      <c r="BL153" s="16" t="s">
        <v>152</v>
      </c>
      <c r="BM153" s="224" t="s">
        <v>210</v>
      </c>
    </row>
    <row r="154" s="2" customFormat="1" ht="16.5" customHeight="1">
      <c r="A154" s="37"/>
      <c r="B154" s="38"/>
      <c r="C154" s="237" t="s">
        <v>211</v>
      </c>
      <c r="D154" s="237" t="s">
        <v>165</v>
      </c>
      <c r="E154" s="238" t="s">
        <v>212</v>
      </c>
      <c r="F154" s="239" t="s">
        <v>213</v>
      </c>
      <c r="G154" s="240" t="s">
        <v>157</v>
      </c>
      <c r="H154" s="241">
        <v>9</v>
      </c>
      <c r="I154" s="242"/>
      <c r="J154" s="243">
        <f>ROUND(I154*H154,2)</f>
        <v>0</v>
      </c>
      <c r="K154" s="239" t="s">
        <v>1</v>
      </c>
      <c r="L154" s="244"/>
      <c r="M154" s="245" t="s">
        <v>1</v>
      </c>
      <c r="N154" s="246" t="s">
        <v>39</v>
      </c>
      <c r="O154" s="90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4" t="s">
        <v>168</v>
      </c>
      <c r="AT154" s="224" t="s">
        <v>165</v>
      </c>
      <c r="AU154" s="224" t="s">
        <v>125</v>
      </c>
      <c r="AY154" s="16" t="s">
        <v>116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6" t="s">
        <v>125</v>
      </c>
      <c r="BK154" s="225">
        <f>ROUND(I154*H154,2)</f>
        <v>0</v>
      </c>
      <c r="BL154" s="16" t="s">
        <v>152</v>
      </c>
      <c r="BM154" s="224" t="s">
        <v>214</v>
      </c>
    </row>
    <row r="155" s="2" customFormat="1" ht="24.15" customHeight="1">
      <c r="A155" s="37"/>
      <c r="B155" s="38"/>
      <c r="C155" s="213" t="s">
        <v>215</v>
      </c>
      <c r="D155" s="213" t="s">
        <v>119</v>
      </c>
      <c r="E155" s="214" t="s">
        <v>216</v>
      </c>
      <c r="F155" s="215" t="s">
        <v>217</v>
      </c>
      <c r="G155" s="216" t="s">
        <v>173</v>
      </c>
      <c r="H155" s="247"/>
      <c r="I155" s="218"/>
      <c r="J155" s="219">
        <f>ROUND(I155*H155,2)</f>
        <v>0</v>
      </c>
      <c r="K155" s="215" t="s">
        <v>123</v>
      </c>
      <c r="L155" s="43"/>
      <c r="M155" s="220" t="s">
        <v>1</v>
      </c>
      <c r="N155" s="221" t="s">
        <v>39</v>
      </c>
      <c r="O155" s="90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4" t="s">
        <v>152</v>
      </c>
      <c r="AT155" s="224" t="s">
        <v>119</v>
      </c>
      <c r="AU155" s="224" t="s">
        <v>125</v>
      </c>
      <c r="AY155" s="16" t="s">
        <v>116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6" t="s">
        <v>125</v>
      </c>
      <c r="BK155" s="225">
        <f>ROUND(I155*H155,2)</f>
        <v>0</v>
      </c>
      <c r="BL155" s="16" t="s">
        <v>152</v>
      </c>
      <c r="BM155" s="224" t="s">
        <v>218</v>
      </c>
    </row>
    <row r="156" s="2" customFormat="1" ht="24.15" customHeight="1">
      <c r="A156" s="37"/>
      <c r="B156" s="38"/>
      <c r="C156" s="213" t="s">
        <v>7</v>
      </c>
      <c r="D156" s="213" t="s">
        <v>119</v>
      </c>
      <c r="E156" s="214" t="s">
        <v>219</v>
      </c>
      <c r="F156" s="215" t="s">
        <v>220</v>
      </c>
      <c r="G156" s="216" t="s">
        <v>173</v>
      </c>
      <c r="H156" s="247"/>
      <c r="I156" s="218"/>
      <c r="J156" s="219">
        <f>ROUND(I156*H156,2)</f>
        <v>0</v>
      </c>
      <c r="K156" s="215" t="s">
        <v>123</v>
      </c>
      <c r="L156" s="43"/>
      <c r="M156" s="220" t="s">
        <v>1</v>
      </c>
      <c r="N156" s="221" t="s">
        <v>39</v>
      </c>
      <c r="O156" s="90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4" t="s">
        <v>152</v>
      </c>
      <c r="AT156" s="224" t="s">
        <v>119</v>
      </c>
      <c r="AU156" s="224" t="s">
        <v>125</v>
      </c>
      <c r="AY156" s="16" t="s">
        <v>116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6" t="s">
        <v>125</v>
      </c>
      <c r="BK156" s="225">
        <f>ROUND(I156*H156,2)</f>
        <v>0</v>
      </c>
      <c r="BL156" s="16" t="s">
        <v>152</v>
      </c>
      <c r="BM156" s="224" t="s">
        <v>221</v>
      </c>
    </row>
    <row r="157" s="12" customFormat="1" ht="22.8" customHeight="1">
      <c r="A157" s="12"/>
      <c r="B157" s="197"/>
      <c r="C157" s="198"/>
      <c r="D157" s="199" t="s">
        <v>72</v>
      </c>
      <c r="E157" s="211" t="s">
        <v>222</v>
      </c>
      <c r="F157" s="211" t="s">
        <v>223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SUM(P158:P183)</f>
        <v>0</v>
      </c>
      <c r="Q157" s="205"/>
      <c r="R157" s="206">
        <f>SUM(R158:R183)</f>
        <v>2.5374002199999999</v>
      </c>
      <c r="S157" s="205"/>
      <c r="T157" s="207">
        <f>SUM(T158:T183)</f>
        <v>4.4861066300000001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125</v>
      </c>
      <c r="AT157" s="209" t="s">
        <v>72</v>
      </c>
      <c r="AU157" s="209" t="s">
        <v>81</v>
      </c>
      <c r="AY157" s="208" t="s">
        <v>116</v>
      </c>
      <c r="BK157" s="210">
        <f>SUM(BK158:BK183)</f>
        <v>0</v>
      </c>
    </row>
    <row r="158" s="2" customFormat="1" ht="16.5" customHeight="1">
      <c r="A158" s="37"/>
      <c r="B158" s="38"/>
      <c r="C158" s="213" t="s">
        <v>224</v>
      </c>
      <c r="D158" s="213" t="s">
        <v>119</v>
      </c>
      <c r="E158" s="214" t="s">
        <v>225</v>
      </c>
      <c r="F158" s="215" t="s">
        <v>226</v>
      </c>
      <c r="G158" s="216" t="s">
        <v>200</v>
      </c>
      <c r="H158" s="217">
        <v>53.939</v>
      </c>
      <c r="I158" s="218"/>
      <c r="J158" s="219">
        <f>ROUND(I158*H158,2)</f>
        <v>0</v>
      </c>
      <c r="K158" s="215" t="s">
        <v>123</v>
      </c>
      <c r="L158" s="43"/>
      <c r="M158" s="220" t="s">
        <v>1</v>
      </c>
      <c r="N158" s="221" t="s">
        <v>39</v>
      </c>
      <c r="O158" s="90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4" t="s">
        <v>152</v>
      </c>
      <c r="AT158" s="224" t="s">
        <v>119</v>
      </c>
      <c r="AU158" s="224" t="s">
        <v>125</v>
      </c>
      <c r="AY158" s="16" t="s">
        <v>116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6" t="s">
        <v>125</v>
      </c>
      <c r="BK158" s="225">
        <f>ROUND(I158*H158,2)</f>
        <v>0</v>
      </c>
      <c r="BL158" s="16" t="s">
        <v>152</v>
      </c>
      <c r="BM158" s="224" t="s">
        <v>227</v>
      </c>
    </row>
    <row r="159" s="2" customFormat="1" ht="16.5" customHeight="1">
      <c r="A159" s="37"/>
      <c r="B159" s="38"/>
      <c r="C159" s="213" t="s">
        <v>228</v>
      </c>
      <c r="D159" s="213" t="s">
        <v>119</v>
      </c>
      <c r="E159" s="214" t="s">
        <v>229</v>
      </c>
      <c r="F159" s="215" t="s">
        <v>230</v>
      </c>
      <c r="G159" s="216" t="s">
        <v>200</v>
      </c>
      <c r="H159" s="217">
        <v>53.939</v>
      </c>
      <c r="I159" s="218"/>
      <c r="J159" s="219">
        <f>ROUND(I159*H159,2)</f>
        <v>0</v>
      </c>
      <c r="K159" s="215" t="s">
        <v>123</v>
      </c>
      <c r="L159" s="43"/>
      <c r="M159" s="220" t="s">
        <v>1</v>
      </c>
      <c r="N159" s="221" t="s">
        <v>39</v>
      </c>
      <c r="O159" s="90"/>
      <c r="P159" s="222">
        <f>O159*H159</f>
        <v>0</v>
      </c>
      <c r="Q159" s="222">
        <v>0.00029999999999999997</v>
      </c>
      <c r="R159" s="222">
        <f>Q159*H159</f>
        <v>0.0161817</v>
      </c>
      <c r="S159" s="222">
        <v>0</v>
      </c>
      <c r="T159" s="22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4" t="s">
        <v>152</v>
      </c>
      <c r="AT159" s="224" t="s">
        <v>119</v>
      </c>
      <c r="AU159" s="224" t="s">
        <v>125</v>
      </c>
      <c r="AY159" s="16" t="s">
        <v>116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6" t="s">
        <v>125</v>
      </c>
      <c r="BK159" s="225">
        <f>ROUND(I159*H159,2)</f>
        <v>0</v>
      </c>
      <c r="BL159" s="16" t="s">
        <v>152</v>
      </c>
      <c r="BM159" s="224" t="s">
        <v>231</v>
      </c>
    </row>
    <row r="160" s="2" customFormat="1" ht="24.15" customHeight="1">
      <c r="A160" s="37"/>
      <c r="B160" s="38"/>
      <c r="C160" s="213" t="s">
        <v>232</v>
      </c>
      <c r="D160" s="213" t="s">
        <v>119</v>
      </c>
      <c r="E160" s="214" t="s">
        <v>233</v>
      </c>
      <c r="F160" s="215" t="s">
        <v>234</v>
      </c>
      <c r="G160" s="216" t="s">
        <v>200</v>
      </c>
      <c r="H160" s="217">
        <v>53.939</v>
      </c>
      <c r="I160" s="218"/>
      <c r="J160" s="219">
        <f>ROUND(I160*H160,2)</f>
        <v>0</v>
      </c>
      <c r="K160" s="215" t="s">
        <v>123</v>
      </c>
      <c r="L160" s="43"/>
      <c r="M160" s="220" t="s">
        <v>1</v>
      </c>
      <c r="N160" s="221" t="s">
        <v>39</v>
      </c>
      <c r="O160" s="90"/>
      <c r="P160" s="222">
        <f>O160*H160</f>
        <v>0</v>
      </c>
      <c r="Q160" s="222">
        <v>0.014999999999999999</v>
      </c>
      <c r="R160" s="222">
        <f>Q160*H160</f>
        <v>0.80908499999999994</v>
      </c>
      <c r="S160" s="222">
        <v>0</v>
      </c>
      <c r="T160" s="22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4" t="s">
        <v>152</v>
      </c>
      <c r="AT160" s="224" t="s">
        <v>119</v>
      </c>
      <c r="AU160" s="224" t="s">
        <v>125</v>
      </c>
      <c r="AY160" s="16" t="s">
        <v>116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6" t="s">
        <v>125</v>
      </c>
      <c r="BK160" s="225">
        <f>ROUND(I160*H160,2)</f>
        <v>0</v>
      </c>
      <c r="BL160" s="16" t="s">
        <v>152</v>
      </c>
      <c r="BM160" s="224" t="s">
        <v>235</v>
      </c>
    </row>
    <row r="161" s="2" customFormat="1" ht="24.15" customHeight="1">
      <c r="A161" s="37"/>
      <c r="B161" s="38"/>
      <c r="C161" s="213" t="s">
        <v>236</v>
      </c>
      <c r="D161" s="213" t="s">
        <v>119</v>
      </c>
      <c r="E161" s="214" t="s">
        <v>237</v>
      </c>
      <c r="F161" s="215" t="s">
        <v>238</v>
      </c>
      <c r="G161" s="216" t="s">
        <v>200</v>
      </c>
      <c r="H161" s="217">
        <v>53.939</v>
      </c>
      <c r="I161" s="218"/>
      <c r="J161" s="219">
        <f>ROUND(I161*H161,2)</f>
        <v>0</v>
      </c>
      <c r="K161" s="215" t="s">
        <v>123</v>
      </c>
      <c r="L161" s="43"/>
      <c r="M161" s="220" t="s">
        <v>1</v>
      </c>
      <c r="N161" s="221" t="s">
        <v>39</v>
      </c>
      <c r="O161" s="90"/>
      <c r="P161" s="222">
        <f>O161*H161</f>
        <v>0</v>
      </c>
      <c r="Q161" s="222">
        <v>0</v>
      </c>
      <c r="R161" s="222">
        <f>Q161*H161</f>
        <v>0</v>
      </c>
      <c r="S161" s="222">
        <v>0.083169999999999994</v>
      </c>
      <c r="T161" s="223">
        <f>S161*H161</f>
        <v>4.4861066300000001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4" t="s">
        <v>152</v>
      </c>
      <c r="AT161" s="224" t="s">
        <v>119</v>
      </c>
      <c r="AU161" s="224" t="s">
        <v>125</v>
      </c>
      <c r="AY161" s="16" t="s">
        <v>116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6" t="s">
        <v>125</v>
      </c>
      <c r="BK161" s="225">
        <f>ROUND(I161*H161,2)</f>
        <v>0</v>
      </c>
      <c r="BL161" s="16" t="s">
        <v>152</v>
      </c>
      <c r="BM161" s="224" t="s">
        <v>239</v>
      </c>
    </row>
    <row r="162" s="13" customFormat="1">
      <c r="A162" s="13"/>
      <c r="B162" s="226"/>
      <c r="C162" s="227"/>
      <c r="D162" s="228" t="s">
        <v>130</v>
      </c>
      <c r="E162" s="248" t="s">
        <v>1</v>
      </c>
      <c r="F162" s="229" t="s">
        <v>240</v>
      </c>
      <c r="G162" s="227"/>
      <c r="H162" s="230">
        <v>14.916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130</v>
      </c>
      <c r="AU162" s="236" t="s">
        <v>125</v>
      </c>
      <c r="AV162" s="13" t="s">
        <v>125</v>
      </c>
      <c r="AW162" s="13" t="s">
        <v>30</v>
      </c>
      <c r="AX162" s="13" t="s">
        <v>73</v>
      </c>
      <c r="AY162" s="236" t="s">
        <v>116</v>
      </c>
    </row>
    <row r="163" s="13" customFormat="1">
      <c r="A163" s="13"/>
      <c r="B163" s="226"/>
      <c r="C163" s="227"/>
      <c r="D163" s="228" t="s">
        <v>130</v>
      </c>
      <c r="E163" s="248" t="s">
        <v>1</v>
      </c>
      <c r="F163" s="229" t="s">
        <v>241</v>
      </c>
      <c r="G163" s="227"/>
      <c r="H163" s="230">
        <v>21.863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130</v>
      </c>
      <c r="AU163" s="236" t="s">
        <v>125</v>
      </c>
      <c r="AV163" s="13" t="s">
        <v>125</v>
      </c>
      <c r="AW163" s="13" t="s">
        <v>30</v>
      </c>
      <c r="AX163" s="13" t="s">
        <v>73</v>
      </c>
      <c r="AY163" s="236" t="s">
        <v>116</v>
      </c>
    </row>
    <row r="164" s="13" customFormat="1">
      <c r="A164" s="13"/>
      <c r="B164" s="226"/>
      <c r="C164" s="227"/>
      <c r="D164" s="228" t="s">
        <v>130</v>
      </c>
      <c r="E164" s="248" t="s">
        <v>1</v>
      </c>
      <c r="F164" s="229" t="s">
        <v>242</v>
      </c>
      <c r="G164" s="227"/>
      <c r="H164" s="230">
        <v>17.16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130</v>
      </c>
      <c r="AU164" s="236" t="s">
        <v>125</v>
      </c>
      <c r="AV164" s="13" t="s">
        <v>125</v>
      </c>
      <c r="AW164" s="13" t="s">
        <v>30</v>
      </c>
      <c r="AX164" s="13" t="s">
        <v>73</v>
      </c>
      <c r="AY164" s="236" t="s">
        <v>116</v>
      </c>
    </row>
    <row r="165" s="14" customFormat="1">
      <c r="A165" s="14"/>
      <c r="B165" s="249"/>
      <c r="C165" s="250"/>
      <c r="D165" s="228" t="s">
        <v>130</v>
      </c>
      <c r="E165" s="251" t="s">
        <v>1</v>
      </c>
      <c r="F165" s="252" t="s">
        <v>243</v>
      </c>
      <c r="G165" s="250"/>
      <c r="H165" s="253">
        <v>53.939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9" t="s">
        <v>130</v>
      </c>
      <c r="AU165" s="259" t="s">
        <v>125</v>
      </c>
      <c r="AV165" s="14" t="s">
        <v>124</v>
      </c>
      <c r="AW165" s="14" t="s">
        <v>30</v>
      </c>
      <c r="AX165" s="14" t="s">
        <v>81</v>
      </c>
      <c r="AY165" s="259" t="s">
        <v>116</v>
      </c>
    </row>
    <row r="166" s="2" customFormat="1" ht="37.8" customHeight="1">
      <c r="A166" s="37"/>
      <c r="B166" s="38"/>
      <c r="C166" s="213" t="s">
        <v>244</v>
      </c>
      <c r="D166" s="213" t="s">
        <v>119</v>
      </c>
      <c r="E166" s="214" t="s">
        <v>245</v>
      </c>
      <c r="F166" s="215" t="s">
        <v>246</v>
      </c>
      <c r="G166" s="216" t="s">
        <v>200</v>
      </c>
      <c r="H166" s="217">
        <v>53.939</v>
      </c>
      <c r="I166" s="218"/>
      <c r="J166" s="219">
        <f>ROUND(I166*H166,2)</f>
        <v>0</v>
      </c>
      <c r="K166" s="215" t="s">
        <v>123</v>
      </c>
      <c r="L166" s="43"/>
      <c r="M166" s="220" t="s">
        <v>1</v>
      </c>
      <c r="N166" s="221" t="s">
        <v>39</v>
      </c>
      <c r="O166" s="90"/>
      <c r="P166" s="222">
        <f>O166*H166</f>
        <v>0</v>
      </c>
      <c r="Q166" s="222">
        <v>0.0053800000000000002</v>
      </c>
      <c r="R166" s="222">
        <f>Q166*H166</f>
        <v>0.29019181999999999</v>
      </c>
      <c r="S166" s="222">
        <v>0</v>
      </c>
      <c r="T166" s="22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4" t="s">
        <v>152</v>
      </c>
      <c r="AT166" s="224" t="s">
        <v>119</v>
      </c>
      <c r="AU166" s="224" t="s">
        <v>125</v>
      </c>
      <c r="AY166" s="16" t="s">
        <v>116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6" t="s">
        <v>125</v>
      </c>
      <c r="BK166" s="225">
        <f>ROUND(I166*H166,2)</f>
        <v>0</v>
      </c>
      <c r="BL166" s="16" t="s">
        <v>152</v>
      </c>
      <c r="BM166" s="224" t="s">
        <v>247</v>
      </c>
    </row>
    <row r="167" s="13" customFormat="1">
      <c r="A167" s="13"/>
      <c r="B167" s="226"/>
      <c r="C167" s="227"/>
      <c r="D167" s="228" t="s">
        <v>130</v>
      </c>
      <c r="E167" s="248" t="s">
        <v>1</v>
      </c>
      <c r="F167" s="229" t="s">
        <v>240</v>
      </c>
      <c r="G167" s="227"/>
      <c r="H167" s="230">
        <v>14.916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130</v>
      </c>
      <c r="AU167" s="236" t="s">
        <v>125</v>
      </c>
      <c r="AV167" s="13" t="s">
        <v>125</v>
      </c>
      <c r="AW167" s="13" t="s">
        <v>30</v>
      </c>
      <c r="AX167" s="13" t="s">
        <v>73</v>
      </c>
      <c r="AY167" s="236" t="s">
        <v>116</v>
      </c>
    </row>
    <row r="168" s="13" customFormat="1">
      <c r="A168" s="13"/>
      <c r="B168" s="226"/>
      <c r="C168" s="227"/>
      <c r="D168" s="228" t="s">
        <v>130</v>
      </c>
      <c r="E168" s="248" t="s">
        <v>1</v>
      </c>
      <c r="F168" s="229" t="s">
        <v>241</v>
      </c>
      <c r="G168" s="227"/>
      <c r="H168" s="230">
        <v>21.863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130</v>
      </c>
      <c r="AU168" s="236" t="s">
        <v>125</v>
      </c>
      <c r="AV168" s="13" t="s">
        <v>125</v>
      </c>
      <c r="AW168" s="13" t="s">
        <v>30</v>
      </c>
      <c r="AX168" s="13" t="s">
        <v>73</v>
      </c>
      <c r="AY168" s="236" t="s">
        <v>116</v>
      </c>
    </row>
    <row r="169" s="13" customFormat="1">
      <c r="A169" s="13"/>
      <c r="B169" s="226"/>
      <c r="C169" s="227"/>
      <c r="D169" s="228" t="s">
        <v>130</v>
      </c>
      <c r="E169" s="248" t="s">
        <v>1</v>
      </c>
      <c r="F169" s="229" t="s">
        <v>242</v>
      </c>
      <c r="G169" s="227"/>
      <c r="H169" s="230">
        <v>17.16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130</v>
      </c>
      <c r="AU169" s="236" t="s">
        <v>125</v>
      </c>
      <c r="AV169" s="13" t="s">
        <v>125</v>
      </c>
      <c r="AW169" s="13" t="s">
        <v>30</v>
      </c>
      <c r="AX169" s="13" t="s">
        <v>73</v>
      </c>
      <c r="AY169" s="236" t="s">
        <v>116</v>
      </c>
    </row>
    <row r="170" s="14" customFormat="1">
      <c r="A170" s="14"/>
      <c r="B170" s="249"/>
      <c r="C170" s="250"/>
      <c r="D170" s="228" t="s">
        <v>130</v>
      </c>
      <c r="E170" s="251" t="s">
        <v>1</v>
      </c>
      <c r="F170" s="252" t="s">
        <v>243</v>
      </c>
      <c r="G170" s="250"/>
      <c r="H170" s="253">
        <v>53.939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9" t="s">
        <v>130</v>
      </c>
      <c r="AU170" s="259" t="s">
        <v>125</v>
      </c>
      <c r="AV170" s="14" t="s">
        <v>124</v>
      </c>
      <c r="AW170" s="14" t="s">
        <v>30</v>
      </c>
      <c r="AX170" s="14" t="s">
        <v>81</v>
      </c>
      <c r="AY170" s="259" t="s">
        <v>116</v>
      </c>
    </row>
    <row r="171" s="2" customFormat="1" ht="37.8" customHeight="1">
      <c r="A171" s="37"/>
      <c r="B171" s="38"/>
      <c r="C171" s="237" t="s">
        <v>248</v>
      </c>
      <c r="D171" s="237" t="s">
        <v>165</v>
      </c>
      <c r="E171" s="238" t="s">
        <v>249</v>
      </c>
      <c r="F171" s="239" t="s">
        <v>250</v>
      </c>
      <c r="G171" s="240" t="s">
        <v>200</v>
      </c>
      <c r="H171" s="241">
        <v>59.332999999999998</v>
      </c>
      <c r="I171" s="242"/>
      <c r="J171" s="243">
        <f>ROUND(I171*H171,2)</f>
        <v>0</v>
      </c>
      <c r="K171" s="239" t="s">
        <v>1</v>
      </c>
      <c r="L171" s="244"/>
      <c r="M171" s="245" t="s">
        <v>1</v>
      </c>
      <c r="N171" s="246" t="s">
        <v>39</v>
      </c>
      <c r="O171" s="90"/>
      <c r="P171" s="222">
        <f>O171*H171</f>
        <v>0</v>
      </c>
      <c r="Q171" s="222">
        <v>0.021999999999999999</v>
      </c>
      <c r="R171" s="222">
        <f>Q171*H171</f>
        <v>1.305326</v>
      </c>
      <c r="S171" s="222">
        <v>0</v>
      </c>
      <c r="T171" s="22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4" t="s">
        <v>168</v>
      </c>
      <c r="AT171" s="224" t="s">
        <v>165</v>
      </c>
      <c r="AU171" s="224" t="s">
        <v>125</v>
      </c>
      <c r="AY171" s="16" t="s">
        <v>116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6" t="s">
        <v>125</v>
      </c>
      <c r="BK171" s="225">
        <f>ROUND(I171*H171,2)</f>
        <v>0</v>
      </c>
      <c r="BL171" s="16" t="s">
        <v>152</v>
      </c>
      <c r="BM171" s="224" t="s">
        <v>251</v>
      </c>
    </row>
    <row r="172" s="13" customFormat="1">
      <c r="A172" s="13"/>
      <c r="B172" s="226"/>
      <c r="C172" s="227"/>
      <c r="D172" s="228" t="s">
        <v>130</v>
      </c>
      <c r="E172" s="248" t="s">
        <v>1</v>
      </c>
      <c r="F172" s="229" t="s">
        <v>252</v>
      </c>
      <c r="G172" s="227"/>
      <c r="H172" s="230">
        <v>59.332999999999998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130</v>
      </c>
      <c r="AU172" s="236" t="s">
        <v>125</v>
      </c>
      <c r="AV172" s="13" t="s">
        <v>125</v>
      </c>
      <c r="AW172" s="13" t="s">
        <v>30</v>
      </c>
      <c r="AX172" s="13" t="s">
        <v>81</v>
      </c>
      <c r="AY172" s="236" t="s">
        <v>116</v>
      </c>
    </row>
    <row r="173" s="2" customFormat="1" ht="33" customHeight="1">
      <c r="A173" s="37"/>
      <c r="B173" s="38"/>
      <c r="C173" s="213" t="s">
        <v>253</v>
      </c>
      <c r="D173" s="213" t="s">
        <v>119</v>
      </c>
      <c r="E173" s="214" t="s">
        <v>254</v>
      </c>
      <c r="F173" s="215" t="s">
        <v>255</v>
      </c>
      <c r="G173" s="216" t="s">
        <v>200</v>
      </c>
      <c r="H173" s="217">
        <v>53.939</v>
      </c>
      <c r="I173" s="218"/>
      <c r="J173" s="219">
        <f>ROUND(I173*H173,2)</f>
        <v>0</v>
      </c>
      <c r="K173" s="215" t="s">
        <v>123</v>
      </c>
      <c r="L173" s="43"/>
      <c r="M173" s="220" t="s">
        <v>1</v>
      </c>
      <c r="N173" s="221" t="s">
        <v>39</v>
      </c>
      <c r="O173" s="90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4" t="s">
        <v>152</v>
      </c>
      <c r="AT173" s="224" t="s">
        <v>119</v>
      </c>
      <c r="AU173" s="224" t="s">
        <v>125</v>
      </c>
      <c r="AY173" s="16" t="s">
        <v>116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6" t="s">
        <v>125</v>
      </c>
      <c r="BK173" s="225">
        <f>ROUND(I173*H173,2)</f>
        <v>0</v>
      </c>
      <c r="BL173" s="16" t="s">
        <v>152</v>
      </c>
      <c r="BM173" s="224" t="s">
        <v>256</v>
      </c>
    </row>
    <row r="174" s="2" customFormat="1" ht="24.15" customHeight="1">
      <c r="A174" s="37"/>
      <c r="B174" s="38"/>
      <c r="C174" s="213" t="s">
        <v>257</v>
      </c>
      <c r="D174" s="213" t="s">
        <v>119</v>
      </c>
      <c r="E174" s="214" t="s">
        <v>258</v>
      </c>
      <c r="F174" s="215" t="s">
        <v>259</v>
      </c>
      <c r="G174" s="216" t="s">
        <v>200</v>
      </c>
      <c r="H174" s="217">
        <v>53.939</v>
      </c>
      <c r="I174" s="218"/>
      <c r="J174" s="219">
        <f>ROUND(I174*H174,2)</f>
        <v>0</v>
      </c>
      <c r="K174" s="215" t="s">
        <v>123</v>
      </c>
      <c r="L174" s="43"/>
      <c r="M174" s="220" t="s">
        <v>1</v>
      </c>
      <c r="N174" s="221" t="s">
        <v>39</v>
      </c>
      <c r="O174" s="90"/>
      <c r="P174" s="222">
        <f>O174*H174</f>
        <v>0</v>
      </c>
      <c r="Q174" s="222">
        <v>0.0015</v>
      </c>
      <c r="R174" s="222">
        <f>Q174*H174</f>
        <v>0.080908500000000008</v>
      </c>
      <c r="S174" s="222">
        <v>0</v>
      </c>
      <c r="T174" s="22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4" t="s">
        <v>152</v>
      </c>
      <c r="AT174" s="224" t="s">
        <v>119</v>
      </c>
      <c r="AU174" s="224" t="s">
        <v>125</v>
      </c>
      <c r="AY174" s="16" t="s">
        <v>116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6" t="s">
        <v>125</v>
      </c>
      <c r="BK174" s="225">
        <f>ROUND(I174*H174,2)</f>
        <v>0</v>
      </c>
      <c r="BL174" s="16" t="s">
        <v>152</v>
      </c>
      <c r="BM174" s="224" t="s">
        <v>260</v>
      </c>
    </row>
    <row r="175" s="2" customFormat="1" ht="16.5" customHeight="1">
      <c r="A175" s="37"/>
      <c r="B175" s="38"/>
      <c r="C175" s="213" t="s">
        <v>261</v>
      </c>
      <c r="D175" s="213" t="s">
        <v>119</v>
      </c>
      <c r="E175" s="214" t="s">
        <v>262</v>
      </c>
      <c r="F175" s="215" t="s">
        <v>263</v>
      </c>
      <c r="G175" s="216" t="s">
        <v>157</v>
      </c>
      <c r="H175" s="217">
        <v>36</v>
      </c>
      <c r="I175" s="218"/>
      <c r="J175" s="219">
        <f>ROUND(I175*H175,2)</f>
        <v>0</v>
      </c>
      <c r="K175" s="215" t="s">
        <v>123</v>
      </c>
      <c r="L175" s="43"/>
      <c r="M175" s="220" t="s">
        <v>1</v>
      </c>
      <c r="N175" s="221" t="s">
        <v>39</v>
      </c>
      <c r="O175" s="90"/>
      <c r="P175" s="222">
        <f>O175*H175</f>
        <v>0</v>
      </c>
      <c r="Q175" s="222">
        <v>0.00021000000000000001</v>
      </c>
      <c r="R175" s="222">
        <f>Q175*H175</f>
        <v>0.0075600000000000007</v>
      </c>
      <c r="S175" s="222">
        <v>0</v>
      </c>
      <c r="T175" s="22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4" t="s">
        <v>152</v>
      </c>
      <c r="AT175" s="224" t="s">
        <v>119</v>
      </c>
      <c r="AU175" s="224" t="s">
        <v>125</v>
      </c>
      <c r="AY175" s="16" t="s">
        <v>116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6" t="s">
        <v>125</v>
      </c>
      <c r="BK175" s="225">
        <f>ROUND(I175*H175,2)</f>
        <v>0</v>
      </c>
      <c r="BL175" s="16" t="s">
        <v>152</v>
      </c>
      <c r="BM175" s="224" t="s">
        <v>264</v>
      </c>
    </row>
    <row r="176" s="13" customFormat="1">
      <c r="A176" s="13"/>
      <c r="B176" s="226"/>
      <c r="C176" s="227"/>
      <c r="D176" s="228" t="s">
        <v>130</v>
      </c>
      <c r="E176" s="248" t="s">
        <v>1</v>
      </c>
      <c r="F176" s="229" t="s">
        <v>265</v>
      </c>
      <c r="G176" s="227"/>
      <c r="H176" s="230">
        <v>36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130</v>
      </c>
      <c r="AU176" s="236" t="s">
        <v>125</v>
      </c>
      <c r="AV176" s="13" t="s">
        <v>125</v>
      </c>
      <c r="AW176" s="13" t="s">
        <v>30</v>
      </c>
      <c r="AX176" s="13" t="s">
        <v>81</v>
      </c>
      <c r="AY176" s="236" t="s">
        <v>116</v>
      </c>
    </row>
    <row r="177" s="2" customFormat="1" ht="16.5" customHeight="1">
      <c r="A177" s="37"/>
      <c r="B177" s="38"/>
      <c r="C177" s="213" t="s">
        <v>266</v>
      </c>
      <c r="D177" s="213" t="s">
        <v>119</v>
      </c>
      <c r="E177" s="214" t="s">
        <v>267</v>
      </c>
      <c r="F177" s="215" t="s">
        <v>268</v>
      </c>
      <c r="G177" s="216" t="s">
        <v>269</v>
      </c>
      <c r="H177" s="217">
        <v>87.959999999999994</v>
      </c>
      <c r="I177" s="218"/>
      <c r="J177" s="219">
        <f>ROUND(I177*H177,2)</f>
        <v>0</v>
      </c>
      <c r="K177" s="215" t="s">
        <v>123</v>
      </c>
      <c r="L177" s="43"/>
      <c r="M177" s="220" t="s">
        <v>1</v>
      </c>
      <c r="N177" s="221" t="s">
        <v>39</v>
      </c>
      <c r="O177" s="90"/>
      <c r="P177" s="222">
        <f>O177*H177</f>
        <v>0</v>
      </c>
      <c r="Q177" s="222">
        <v>0.00032000000000000003</v>
      </c>
      <c r="R177" s="222">
        <f>Q177*H177</f>
        <v>0.028147200000000001</v>
      </c>
      <c r="S177" s="222">
        <v>0</v>
      </c>
      <c r="T177" s="22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4" t="s">
        <v>152</v>
      </c>
      <c r="AT177" s="224" t="s">
        <v>119</v>
      </c>
      <c r="AU177" s="224" t="s">
        <v>125</v>
      </c>
      <c r="AY177" s="16" t="s">
        <v>116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6" t="s">
        <v>125</v>
      </c>
      <c r="BK177" s="225">
        <f>ROUND(I177*H177,2)</f>
        <v>0</v>
      </c>
      <c r="BL177" s="16" t="s">
        <v>152</v>
      </c>
      <c r="BM177" s="224" t="s">
        <v>270</v>
      </c>
    </row>
    <row r="178" s="13" customFormat="1">
      <c r="A178" s="13"/>
      <c r="B178" s="226"/>
      <c r="C178" s="227"/>
      <c r="D178" s="228" t="s">
        <v>130</v>
      </c>
      <c r="E178" s="248" t="s">
        <v>1</v>
      </c>
      <c r="F178" s="229" t="s">
        <v>271</v>
      </c>
      <c r="G178" s="227"/>
      <c r="H178" s="230">
        <v>26.760000000000002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130</v>
      </c>
      <c r="AU178" s="236" t="s">
        <v>125</v>
      </c>
      <c r="AV178" s="13" t="s">
        <v>125</v>
      </c>
      <c r="AW178" s="13" t="s">
        <v>30</v>
      </c>
      <c r="AX178" s="13" t="s">
        <v>73</v>
      </c>
      <c r="AY178" s="236" t="s">
        <v>116</v>
      </c>
    </row>
    <row r="179" s="13" customFormat="1">
      <c r="A179" s="13"/>
      <c r="B179" s="226"/>
      <c r="C179" s="227"/>
      <c r="D179" s="228" t="s">
        <v>130</v>
      </c>
      <c r="E179" s="248" t="s">
        <v>1</v>
      </c>
      <c r="F179" s="229" t="s">
        <v>272</v>
      </c>
      <c r="G179" s="227"/>
      <c r="H179" s="230">
        <v>32.399999999999999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130</v>
      </c>
      <c r="AU179" s="236" t="s">
        <v>125</v>
      </c>
      <c r="AV179" s="13" t="s">
        <v>125</v>
      </c>
      <c r="AW179" s="13" t="s">
        <v>30</v>
      </c>
      <c r="AX179" s="13" t="s">
        <v>73</v>
      </c>
      <c r="AY179" s="236" t="s">
        <v>116</v>
      </c>
    </row>
    <row r="180" s="13" customFormat="1">
      <c r="A180" s="13"/>
      <c r="B180" s="226"/>
      <c r="C180" s="227"/>
      <c r="D180" s="228" t="s">
        <v>130</v>
      </c>
      <c r="E180" s="248" t="s">
        <v>1</v>
      </c>
      <c r="F180" s="229" t="s">
        <v>273</v>
      </c>
      <c r="G180" s="227"/>
      <c r="H180" s="230">
        <v>28.800000000000001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130</v>
      </c>
      <c r="AU180" s="236" t="s">
        <v>125</v>
      </c>
      <c r="AV180" s="13" t="s">
        <v>125</v>
      </c>
      <c r="AW180" s="13" t="s">
        <v>30</v>
      </c>
      <c r="AX180" s="13" t="s">
        <v>73</v>
      </c>
      <c r="AY180" s="236" t="s">
        <v>116</v>
      </c>
    </row>
    <row r="181" s="14" customFormat="1">
      <c r="A181" s="14"/>
      <c r="B181" s="249"/>
      <c r="C181" s="250"/>
      <c r="D181" s="228" t="s">
        <v>130</v>
      </c>
      <c r="E181" s="251" t="s">
        <v>1</v>
      </c>
      <c r="F181" s="252" t="s">
        <v>243</v>
      </c>
      <c r="G181" s="250"/>
      <c r="H181" s="253">
        <v>87.959999999999994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130</v>
      </c>
      <c r="AU181" s="259" t="s">
        <v>125</v>
      </c>
      <c r="AV181" s="14" t="s">
        <v>124</v>
      </c>
      <c r="AW181" s="14" t="s">
        <v>30</v>
      </c>
      <c r="AX181" s="14" t="s">
        <v>81</v>
      </c>
      <c r="AY181" s="259" t="s">
        <v>116</v>
      </c>
    </row>
    <row r="182" s="2" customFormat="1" ht="24.15" customHeight="1">
      <c r="A182" s="37"/>
      <c r="B182" s="38"/>
      <c r="C182" s="213" t="s">
        <v>168</v>
      </c>
      <c r="D182" s="213" t="s">
        <v>119</v>
      </c>
      <c r="E182" s="214" t="s">
        <v>274</v>
      </c>
      <c r="F182" s="215" t="s">
        <v>275</v>
      </c>
      <c r="G182" s="216" t="s">
        <v>173</v>
      </c>
      <c r="H182" s="247"/>
      <c r="I182" s="218"/>
      <c r="J182" s="219">
        <f>ROUND(I182*H182,2)</f>
        <v>0</v>
      </c>
      <c r="K182" s="215" t="s">
        <v>123</v>
      </c>
      <c r="L182" s="43"/>
      <c r="M182" s="220" t="s">
        <v>1</v>
      </c>
      <c r="N182" s="221" t="s">
        <v>39</v>
      </c>
      <c r="O182" s="90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4" t="s">
        <v>152</v>
      </c>
      <c r="AT182" s="224" t="s">
        <v>119</v>
      </c>
      <c r="AU182" s="224" t="s">
        <v>125</v>
      </c>
      <c r="AY182" s="16" t="s">
        <v>116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6" t="s">
        <v>125</v>
      </c>
      <c r="BK182" s="225">
        <f>ROUND(I182*H182,2)</f>
        <v>0</v>
      </c>
      <c r="BL182" s="16" t="s">
        <v>152</v>
      </c>
      <c r="BM182" s="224" t="s">
        <v>276</v>
      </c>
    </row>
    <row r="183" s="2" customFormat="1" ht="24.15" customHeight="1">
      <c r="A183" s="37"/>
      <c r="B183" s="38"/>
      <c r="C183" s="213" t="s">
        <v>277</v>
      </c>
      <c r="D183" s="213" t="s">
        <v>119</v>
      </c>
      <c r="E183" s="214" t="s">
        <v>278</v>
      </c>
      <c r="F183" s="215" t="s">
        <v>279</v>
      </c>
      <c r="G183" s="216" t="s">
        <v>173</v>
      </c>
      <c r="H183" s="247"/>
      <c r="I183" s="218"/>
      <c r="J183" s="219">
        <f>ROUND(I183*H183,2)</f>
        <v>0</v>
      </c>
      <c r="K183" s="215" t="s">
        <v>123</v>
      </c>
      <c r="L183" s="43"/>
      <c r="M183" s="220" t="s">
        <v>1</v>
      </c>
      <c r="N183" s="221" t="s">
        <v>39</v>
      </c>
      <c r="O183" s="90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4" t="s">
        <v>152</v>
      </c>
      <c r="AT183" s="224" t="s">
        <v>119</v>
      </c>
      <c r="AU183" s="224" t="s">
        <v>125</v>
      </c>
      <c r="AY183" s="16" t="s">
        <v>116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6" t="s">
        <v>125</v>
      </c>
      <c r="BK183" s="225">
        <f>ROUND(I183*H183,2)</f>
        <v>0</v>
      </c>
      <c r="BL183" s="16" t="s">
        <v>152</v>
      </c>
      <c r="BM183" s="224" t="s">
        <v>280</v>
      </c>
    </row>
    <row r="184" s="12" customFormat="1" ht="22.8" customHeight="1">
      <c r="A184" s="12"/>
      <c r="B184" s="197"/>
      <c r="C184" s="198"/>
      <c r="D184" s="199" t="s">
        <v>72</v>
      </c>
      <c r="E184" s="211" t="s">
        <v>281</v>
      </c>
      <c r="F184" s="211" t="s">
        <v>282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SUM(P185:P213)</f>
        <v>0</v>
      </c>
      <c r="Q184" s="205"/>
      <c r="R184" s="206">
        <f>SUM(R185:R213)</f>
        <v>4.9375511999999997</v>
      </c>
      <c r="S184" s="205"/>
      <c r="T184" s="207">
        <f>SUM(T185:T213)</f>
        <v>13.880754000000001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125</v>
      </c>
      <c r="AT184" s="209" t="s">
        <v>72</v>
      </c>
      <c r="AU184" s="209" t="s">
        <v>81</v>
      </c>
      <c r="AY184" s="208" t="s">
        <v>116</v>
      </c>
      <c r="BK184" s="210">
        <f>SUM(BK185:BK213)</f>
        <v>0</v>
      </c>
    </row>
    <row r="185" s="2" customFormat="1" ht="16.5" customHeight="1">
      <c r="A185" s="37"/>
      <c r="B185" s="38"/>
      <c r="C185" s="213" t="s">
        <v>283</v>
      </c>
      <c r="D185" s="213" t="s">
        <v>119</v>
      </c>
      <c r="E185" s="214" t="s">
        <v>284</v>
      </c>
      <c r="F185" s="215" t="s">
        <v>285</v>
      </c>
      <c r="G185" s="216" t="s">
        <v>200</v>
      </c>
      <c r="H185" s="217">
        <v>170.316</v>
      </c>
      <c r="I185" s="218"/>
      <c r="J185" s="219">
        <f>ROUND(I185*H185,2)</f>
        <v>0</v>
      </c>
      <c r="K185" s="215" t="s">
        <v>123</v>
      </c>
      <c r="L185" s="43"/>
      <c r="M185" s="220" t="s">
        <v>1</v>
      </c>
      <c r="N185" s="221" t="s">
        <v>39</v>
      </c>
      <c r="O185" s="90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4" t="s">
        <v>152</v>
      </c>
      <c r="AT185" s="224" t="s">
        <v>119</v>
      </c>
      <c r="AU185" s="224" t="s">
        <v>125</v>
      </c>
      <c r="AY185" s="16" t="s">
        <v>116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6" t="s">
        <v>125</v>
      </c>
      <c r="BK185" s="225">
        <f>ROUND(I185*H185,2)</f>
        <v>0</v>
      </c>
      <c r="BL185" s="16" t="s">
        <v>152</v>
      </c>
      <c r="BM185" s="224" t="s">
        <v>286</v>
      </c>
    </row>
    <row r="186" s="2" customFormat="1" ht="16.5" customHeight="1">
      <c r="A186" s="37"/>
      <c r="B186" s="38"/>
      <c r="C186" s="213" t="s">
        <v>287</v>
      </c>
      <c r="D186" s="213" t="s">
        <v>119</v>
      </c>
      <c r="E186" s="214" t="s">
        <v>288</v>
      </c>
      <c r="F186" s="215" t="s">
        <v>289</v>
      </c>
      <c r="G186" s="216" t="s">
        <v>200</v>
      </c>
      <c r="H186" s="217">
        <v>170.316</v>
      </c>
      <c r="I186" s="218"/>
      <c r="J186" s="219">
        <f>ROUND(I186*H186,2)</f>
        <v>0</v>
      </c>
      <c r="K186" s="215" t="s">
        <v>123</v>
      </c>
      <c r="L186" s="43"/>
      <c r="M186" s="220" t="s">
        <v>1</v>
      </c>
      <c r="N186" s="221" t="s">
        <v>39</v>
      </c>
      <c r="O186" s="90"/>
      <c r="P186" s="222">
        <f>O186*H186</f>
        <v>0</v>
      </c>
      <c r="Q186" s="222">
        <v>0.00029999999999999997</v>
      </c>
      <c r="R186" s="222">
        <f>Q186*H186</f>
        <v>0.051094799999999996</v>
      </c>
      <c r="S186" s="222">
        <v>0</v>
      </c>
      <c r="T186" s="22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4" t="s">
        <v>152</v>
      </c>
      <c r="AT186" s="224" t="s">
        <v>119</v>
      </c>
      <c r="AU186" s="224" t="s">
        <v>125</v>
      </c>
      <c r="AY186" s="16" t="s">
        <v>116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6" t="s">
        <v>125</v>
      </c>
      <c r="BK186" s="225">
        <f>ROUND(I186*H186,2)</f>
        <v>0</v>
      </c>
      <c r="BL186" s="16" t="s">
        <v>152</v>
      </c>
      <c r="BM186" s="224" t="s">
        <v>290</v>
      </c>
    </row>
    <row r="187" s="2" customFormat="1" ht="24.15" customHeight="1">
      <c r="A187" s="37"/>
      <c r="B187" s="38"/>
      <c r="C187" s="213" t="s">
        <v>291</v>
      </c>
      <c r="D187" s="213" t="s">
        <v>119</v>
      </c>
      <c r="E187" s="214" t="s">
        <v>292</v>
      </c>
      <c r="F187" s="215" t="s">
        <v>293</v>
      </c>
      <c r="G187" s="216" t="s">
        <v>200</v>
      </c>
      <c r="H187" s="217">
        <v>92.358000000000004</v>
      </c>
      <c r="I187" s="218"/>
      <c r="J187" s="219">
        <f>ROUND(I187*H187,2)</f>
        <v>0</v>
      </c>
      <c r="K187" s="215" t="s">
        <v>123</v>
      </c>
      <c r="L187" s="43"/>
      <c r="M187" s="220" t="s">
        <v>1</v>
      </c>
      <c r="N187" s="221" t="s">
        <v>39</v>
      </c>
      <c r="O187" s="90"/>
      <c r="P187" s="222">
        <f>O187*H187</f>
        <v>0</v>
      </c>
      <c r="Q187" s="222">
        <v>0.0015</v>
      </c>
      <c r="R187" s="222">
        <f>Q187*H187</f>
        <v>0.13853700000000002</v>
      </c>
      <c r="S187" s="222">
        <v>0</v>
      </c>
      <c r="T187" s="22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4" t="s">
        <v>152</v>
      </c>
      <c r="AT187" s="224" t="s">
        <v>119</v>
      </c>
      <c r="AU187" s="224" t="s">
        <v>125</v>
      </c>
      <c r="AY187" s="16" t="s">
        <v>116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6" t="s">
        <v>125</v>
      </c>
      <c r="BK187" s="225">
        <f>ROUND(I187*H187,2)</f>
        <v>0</v>
      </c>
      <c r="BL187" s="16" t="s">
        <v>152</v>
      </c>
      <c r="BM187" s="224" t="s">
        <v>294</v>
      </c>
    </row>
    <row r="188" s="13" customFormat="1">
      <c r="A188" s="13"/>
      <c r="B188" s="226"/>
      <c r="C188" s="227"/>
      <c r="D188" s="228" t="s">
        <v>130</v>
      </c>
      <c r="E188" s="248" t="s">
        <v>1</v>
      </c>
      <c r="F188" s="229" t="s">
        <v>295</v>
      </c>
      <c r="G188" s="227"/>
      <c r="H188" s="230">
        <v>28.097999999999999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130</v>
      </c>
      <c r="AU188" s="236" t="s">
        <v>125</v>
      </c>
      <c r="AV188" s="13" t="s">
        <v>125</v>
      </c>
      <c r="AW188" s="13" t="s">
        <v>30</v>
      </c>
      <c r="AX188" s="13" t="s">
        <v>73</v>
      </c>
      <c r="AY188" s="236" t="s">
        <v>116</v>
      </c>
    </row>
    <row r="189" s="13" customFormat="1">
      <c r="A189" s="13"/>
      <c r="B189" s="226"/>
      <c r="C189" s="227"/>
      <c r="D189" s="228" t="s">
        <v>130</v>
      </c>
      <c r="E189" s="248" t="s">
        <v>1</v>
      </c>
      <c r="F189" s="229" t="s">
        <v>296</v>
      </c>
      <c r="G189" s="227"/>
      <c r="H189" s="230">
        <v>34.020000000000003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130</v>
      </c>
      <c r="AU189" s="236" t="s">
        <v>125</v>
      </c>
      <c r="AV189" s="13" t="s">
        <v>125</v>
      </c>
      <c r="AW189" s="13" t="s">
        <v>30</v>
      </c>
      <c r="AX189" s="13" t="s">
        <v>73</v>
      </c>
      <c r="AY189" s="236" t="s">
        <v>116</v>
      </c>
    </row>
    <row r="190" s="13" customFormat="1">
      <c r="A190" s="13"/>
      <c r="B190" s="226"/>
      <c r="C190" s="227"/>
      <c r="D190" s="228" t="s">
        <v>130</v>
      </c>
      <c r="E190" s="248" t="s">
        <v>1</v>
      </c>
      <c r="F190" s="229" t="s">
        <v>297</v>
      </c>
      <c r="G190" s="227"/>
      <c r="H190" s="230">
        <v>30.239999999999998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130</v>
      </c>
      <c r="AU190" s="236" t="s">
        <v>125</v>
      </c>
      <c r="AV190" s="13" t="s">
        <v>125</v>
      </c>
      <c r="AW190" s="13" t="s">
        <v>30</v>
      </c>
      <c r="AX190" s="13" t="s">
        <v>73</v>
      </c>
      <c r="AY190" s="236" t="s">
        <v>116</v>
      </c>
    </row>
    <row r="191" s="14" customFormat="1">
      <c r="A191" s="14"/>
      <c r="B191" s="249"/>
      <c r="C191" s="250"/>
      <c r="D191" s="228" t="s">
        <v>130</v>
      </c>
      <c r="E191" s="251" t="s">
        <v>1</v>
      </c>
      <c r="F191" s="252" t="s">
        <v>243</v>
      </c>
      <c r="G191" s="250"/>
      <c r="H191" s="253">
        <v>92.358000000000004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9" t="s">
        <v>130</v>
      </c>
      <c r="AU191" s="259" t="s">
        <v>125</v>
      </c>
      <c r="AV191" s="14" t="s">
        <v>124</v>
      </c>
      <c r="AW191" s="14" t="s">
        <v>30</v>
      </c>
      <c r="AX191" s="14" t="s">
        <v>81</v>
      </c>
      <c r="AY191" s="259" t="s">
        <v>116</v>
      </c>
    </row>
    <row r="192" s="2" customFormat="1" ht="24.15" customHeight="1">
      <c r="A192" s="37"/>
      <c r="B192" s="38"/>
      <c r="C192" s="213" t="s">
        <v>298</v>
      </c>
      <c r="D192" s="213" t="s">
        <v>119</v>
      </c>
      <c r="E192" s="214" t="s">
        <v>299</v>
      </c>
      <c r="F192" s="215" t="s">
        <v>300</v>
      </c>
      <c r="G192" s="216" t="s">
        <v>269</v>
      </c>
      <c r="H192" s="217">
        <v>18.899999999999999</v>
      </c>
      <c r="I192" s="218"/>
      <c r="J192" s="219">
        <f>ROUND(I192*H192,2)</f>
        <v>0</v>
      </c>
      <c r="K192" s="215" t="s">
        <v>123</v>
      </c>
      <c r="L192" s="43"/>
      <c r="M192" s="220" t="s">
        <v>1</v>
      </c>
      <c r="N192" s="221" t="s">
        <v>39</v>
      </c>
      <c r="O192" s="90"/>
      <c r="P192" s="222">
        <f>O192*H192</f>
        <v>0</v>
      </c>
      <c r="Q192" s="222">
        <v>0.00027999999999999998</v>
      </c>
      <c r="R192" s="222">
        <f>Q192*H192</f>
        <v>0.005291999999999999</v>
      </c>
      <c r="S192" s="222">
        <v>0</v>
      </c>
      <c r="T192" s="22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4" t="s">
        <v>152</v>
      </c>
      <c r="AT192" s="224" t="s">
        <v>119</v>
      </c>
      <c r="AU192" s="224" t="s">
        <v>125</v>
      </c>
      <c r="AY192" s="16" t="s">
        <v>116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6" t="s">
        <v>125</v>
      </c>
      <c r="BK192" s="225">
        <f>ROUND(I192*H192,2)</f>
        <v>0</v>
      </c>
      <c r="BL192" s="16" t="s">
        <v>152</v>
      </c>
      <c r="BM192" s="224" t="s">
        <v>301</v>
      </c>
    </row>
    <row r="193" s="13" customFormat="1">
      <c r="A193" s="13"/>
      <c r="B193" s="226"/>
      <c r="C193" s="227"/>
      <c r="D193" s="228" t="s">
        <v>130</v>
      </c>
      <c r="E193" s="248" t="s">
        <v>1</v>
      </c>
      <c r="F193" s="229" t="s">
        <v>302</v>
      </c>
      <c r="G193" s="227"/>
      <c r="H193" s="230">
        <v>18.899999999999999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130</v>
      </c>
      <c r="AU193" s="236" t="s">
        <v>125</v>
      </c>
      <c r="AV193" s="13" t="s">
        <v>125</v>
      </c>
      <c r="AW193" s="13" t="s">
        <v>30</v>
      </c>
      <c r="AX193" s="13" t="s">
        <v>81</v>
      </c>
      <c r="AY193" s="236" t="s">
        <v>116</v>
      </c>
    </row>
    <row r="194" s="2" customFormat="1" ht="16.5" customHeight="1">
      <c r="A194" s="37"/>
      <c r="B194" s="38"/>
      <c r="C194" s="213" t="s">
        <v>303</v>
      </c>
      <c r="D194" s="213" t="s">
        <v>119</v>
      </c>
      <c r="E194" s="214" t="s">
        <v>304</v>
      </c>
      <c r="F194" s="215" t="s">
        <v>305</v>
      </c>
      <c r="G194" s="216" t="s">
        <v>200</v>
      </c>
      <c r="H194" s="217">
        <v>170.316</v>
      </c>
      <c r="I194" s="218"/>
      <c r="J194" s="219">
        <f>ROUND(I194*H194,2)</f>
        <v>0</v>
      </c>
      <c r="K194" s="215" t="s">
        <v>123</v>
      </c>
      <c r="L194" s="43"/>
      <c r="M194" s="220" t="s">
        <v>1</v>
      </c>
      <c r="N194" s="221" t="s">
        <v>39</v>
      </c>
      <c r="O194" s="90"/>
      <c r="P194" s="222">
        <f>O194*H194</f>
        <v>0</v>
      </c>
      <c r="Q194" s="222">
        <v>0.0044999999999999997</v>
      </c>
      <c r="R194" s="222">
        <f>Q194*H194</f>
        <v>0.76642199999999994</v>
      </c>
      <c r="S194" s="222">
        <v>0</v>
      </c>
      <c r="T194" s="22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4" t="s">
        <v>152</v>
      </c>
      <c r="AT194" s="224" t="s">
        <v>119</v>
      </c>
      <c r="AU194" s="224" t="s">
        <v>125</v>
      </c>
      <c r="AY194" s="16" t="s">
        <v>116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6" t="s">
        <v>125</v>
      </c>
      <c r="BK194" s="225">
        <f>ROUND(I194*H194,2)</f>
        <v>0</v>
      </c>
      <c r="BL194" s="16" t="s">
        <v>152</v>
      </c>
      <c r="BM194" s="224" t="s">
        <v>306</v>
      </c>
    </row>
    <row r="195" s="2" customFormat="1" ht="24.15" customHeight="1">
      <c r="A195" s="37"/>
      <c r="B195" s="38"/>
      <c r="C195" s="213" t="s">
        <v>307</v>
      </c>
      <c r="D195" s="213" t="s">
        <v>119</v>
      </c>
      <c r="E195" s="214" t="s">
        <v>308</v>
      </c>
      <c r="F195" s="215" t="s">
        <v>309</v>
      </c>
      <c r="G195" s="216" t="s">
        <v>200</v>
      </c>
      <c r="H195" s="217">
        <v>340.632</v>
      </c>
      <c r="I195" s="218"/>
      <c r="J195" s="219">
        <f>ROUND(I195*H195,2)</f>
        <v>0</v>
      </c>
      <c r="K195" s="215" t="s">
        <v>123</v>
      </c>
      <c r="L195" s="43"/>
      <c r="M195" s="220" t="s">
        <v>1</v>
      </c>
      <c r="N195" s="221" t="s">
        <v>39</v>
      </c>
      <c r="O195" s="90"/>
      <c r="P195" s="222">
        <f>O195*H195</f>
        <v>0</v>
      </c>
      <c r="Q195" s="222">
        <v>0.0014499999999999999</v>
      </c>
      <c r="R195" s="222">
        <f>Q195*H195</f>
        <v>0.49391639999999998</v>
      </c>
      <c r="S195" s="222">
        <v>0</v>
      </c>
      <c r="T195" s="22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4" t="s">
        <v>152</v>
      </c>
      <c r="AT195" s="224" t="s">
        <v>119</v>
      </c>
      <c r="AU195" s="224" t="s">
        <v>125</v>
      </c>
      <c r="AY195" s="16" t="s">
        <v>116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6" t="s">
        <v>125</v>
      </c>
      <c r="BK195" s="225">
        <f>ROUND(I195*H195,2)</f>
        <v>0</v>
      </c>
      <c r="BL195" s="16" t="s">
        <v>152</v>
      </c>
      <c r="BM195" s="224" t="s">
        <v>310</v>
      </c>
    </row>
    <row r="196" s="13" customFormat="1">
      <c r="A196" s="13"/>
      <c r="B196" s="226"/>
      <c r="C196" s="227"/>
      <c r="D196" s="228" t="s">
        <v>130</v>
      </c>
      <c r="E196" s="248" t="s">
        <v>1</v>
      </c>
      <c r="F196" s="229" t="s">
        <v>311</v>
      </c>
      <c r="G196" s="227"/>
      <c r="H196" s="230">
        <v>340.632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130</v>
      </c>
      <c r="AU196" s="236" t="s">
        <v>125</v>
      </c>
      <c r="AV196" s="13" t="s">
        <v>125</v>
      </c>
      <c r="AW196" s="13" t="s">
        <v>30</v>
      </c>
      <c r="AX196" s="13" t="s">
        <v>81</v>
      </c>
      <c r="AY196" s="236" t="s">
        <v>116</v>
      </c>
    </row>
    <row r="197" s="2" customFormat="1" ht="24.15" customHeight="1">
      <c r="A197" s="37"/>
      <c r="B197" s="38"/>
      <c r="C197" s="213" t="s">
        <v>312</v>
      </c>
      <c r="D197" s="213" t="s">
        <v>119</v>
      </c>
      <c r="E197" s="214" t="s">
        <v>313</v>
      </c>
      <c r="F197" s="215" t="s">
        <v>314</v>
      </c>
      <c r="G197" s="216" t="s">
        <v>200</v>
      </c>
      <c r="H197" s="217">
        <v>170.316</v>
      </c>
      <c r="I197" s="218"/>
      <c r="J197" s="219">
        <f>ROUND(I197*H197,2)</f>
        <v>0</v>
      </c>
      <c r="K197" s="215" t="s">
        <v>123</v>
      </c>
      <c r="L197" s="43"/>
      <c r="M197" s="220" t="s">
        <v>1</v>
      </c>
      <c r="N197" s="221" t="s">
        <v>39</v>
      </c>
      <c r="O197" s="90"/>
      <c r="P197" s="222">
        <f>O197*H197</f>
        <v>0</v>
      </c>
      <c r="Q197" s="222">
        <v>0</v>
      </c>
      <c r="R197" s="222">
        <f>Q197*H197</f>
        <v>0</v>
      </c>
      <c r="S197" s="222">
        <v>0.081500000000000003</v>
      </c>
      <c r="T197" s="223">
        <f>S197*H197</f>
        <v>13.880754000000001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4" t="s">
        <v>152</v>
      </c>
      <c r="AT197" s="224" t="s">
        <v>119</v>
      </c>
      <c r="AU197" s="224" t="s">
        <v>125</v>
      </c>
      <c r="AY197" s="16" t="s">
        <v>116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6" t="s">
        <v>125</v>
      </c>
      <c r="BK197" s="225">
        <f>ROUND(I197*H197,2)</f>
        <v>0</v>
      </c>
      <c r="BL197" s="16" t="s">
        <v>152</v>
      </c>
      <c r="BM197" s="224" t="s">
        <v>315</v>
      </c>
    </row>
    <row r="198" s="13" customFormat="1">
      <c r="A198" s="13"/>
      <c r="B198" s="226"/>
      <c r="C198" s="227"/>
      <c r="D198" s="228" t="s">
        <v>130</v>
      </c>
      <c r="E198" s="248" t="s">
        <v>1</v>
      </c>
      <c r="F198" s="229" t="s">
        <v>316</v>
      </c>
      <c r="G198" s="227"/>
      <c r="H198" s="230">
        <v>56.195999999999998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130</v>
      </c>
      <c r="AU198" s="236" t="s">
        <v>125</v>
      </c>
      <c r="AV198" s="13" t="s">
        <v>125</v>
      </c>
      <c r="AW198" s="13" t="s">
        <v>30</v>
      </c>
      <c r="AX198" s="13" t="s">
        <v>73</v>
      </c>
      <c r="AY198" s="236" t="s">
        <v>116</v>
      </c>
    </row>
    <row r="199" s="13" customFormat="1">
      <c r="A199" s="13"/>
      <c r="B199" s="226"/>
      <c r="C199" s="227"/>
      <c r="D199" s="228" t="s">
        <v>130</v>
      </c>
      <c r="E199" s="248" t="s">
        <v>1</v>
      </c>
      <c r="F199" s="229" t="s">
        <v>317</v>
      </c>
      <c r="G199" s="227"/>
      <c r="H199" s="230">
        <v>68.040000000000006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130</v>
      </c>
      <c r="AU199" s="236" t="s">
        <v>125</v>
      </c>
      <c r="AV199" s="13" t="s">
        <v>125</v>
      </c>
      <c r="AW199" s="13" t="s">
        <v>30</v>
      </c>
      <c r="AX199" s="13" t="s">
        <v>73</v>
      </c>
      <c r="AY199" s="236" t="s">
        <v>116</v>
      </c>
    </row>
    <row r="200" s="13" customFormat="1">
      <c r="A200" s="13"/>
      <c r="B200" s="226"/>
      <c r="C200" s="227"/>
      <c r="D200" s="228" t="s">
        <v>130</v>
      </c>
      <c r="E200" s="248" t="s">
        <v>1</v>
      </c>
      <c r="F200" s="229" t="s">
        <v>318</v>
      </c>
      <c r="G200" s="227"/>
      <c r="H200" s="230">
        <v>60.479999999999997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130</v>
      </c>
      <c r="AU200" s="236" t="s">
        <v>125</v>
      </c>
      <c r="AV200" s="13" t="s">
        <v>125</v>
      </c>
      <c r="AW200" s="13" t="s">
        <v>30</v>
      </c>
      <c r="AX200" s="13" t="s">
        <v>73</v>
      </c>
      <c r="AY200" s="236" t="s">
        <v>116</v>
      </c>
    </row>
    <row r="201" s="13" customFormat="1">
      <c r="A201" s="13"/>
      <c r="B201" s="226"/>
      <c r="C201" s="227"/>
      <c r="D201" s="228" t="s">
        <v>130</v>
      </c>
      <c r="E201" s="248" t="s">
        <v>1</v>
      </c>
      <c r="F201" s="229" t="s">
        <v>319</v>
      </c>
      <c r="G201" s="227"/>
      <c r="H201" s="230">
        <v>-14.4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130</v>
      </c>
      <c r="AU201" s="236" t="s">
        <v>125</v>
      </c>
      <c r="AV201" s="13" t="s">
        <v>125</v>
      </c>
      <c r="AW201" s="13" t="s">
        <v>30</v>
      </c>
      <c r="AX201" s="13" t="s">
        <v>73</v>
      </c>
      <c r="AY201" s="236" t="s">
        <v>116</v>
      </c>
    </row>
    <row r="202" s="14" customFormat="1">
      <c r="A202" s="14"/>
      <c r="B202" s="249"/>
      <c r="C202" s="250"/>
      <c r="D202" s="228" t="s">
        <v>130</v>
      </c>
      <c r="E202" s="251" t="s">
        <v>1</v>
      </c>
      <c r="F202" s="252" t="s">
        <v>243</v>
      </c>
      <c r="G202" s="250"/>
      <c r="H202" s="253">
        <v>170.316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9" t="s">
        <v>130</v>
      </c>
      <c r="AU202" s="259" t="s">
        <v>125</v>
      </c>
      <c r="AV202" s="14" t="s">
        <v>124</v>
      </c>
      <c r="AW202" s="14" t="s">
        <v>30</v>
      </c>
      <c r="AX202" s="14" t="s">
        <v>81</v>
      </c>
      <c r="AY202" s="259" t="s">
        <v>116</v>
      </c>
    </row>
    <row r="203" s="2" customFormat="1" ht="33" customHeight="1">
      <c r="A203" s="37"/>
      <c r="B203" s="38"/>
      <c r="C203" s="213" t="s">
        <v>320</v>
      </c>
      <c r="D203" s="213" t="s">
        <v>119</v>
      </c>
      <c r="E203" s="214" t="s">
        <v>321</v>
      </c>
      <c r="F203" s="215" t="s">
        <v>322</v>
      </c>
      <c r="G203" s="216" t="s">
        <v>200</v>
      </c>
      <c r="H203" s="217">
        <v>170.316</v>
      </c>
      <c r="I203" s="218"/>
      <c r="J203" s="219">
        <f>ROUND(I203*H203,2)</f>
        <v>0</v>
      </c>
      <c r="K203" s="215" t="s">
        <v>123</v>
      </c>
      <c r="L203" s="43"/>
      <c r="M203" s="220" t="s">
        <v>1</v>
      </c>
      <c r="N203" s="221" t="s">
        <v>39</v>
      </c>
      <c r="O203" s="90"/>
      <c r="P203" s="222">
        <f>O203*H203</f>
        <v>0</v>
      </c>
      <c r="Q203" s="222">
        <v>0.0051999999999999998</v>
      </c>
      <c r="R203" s="222">
        <f>Q203*H203</f>
        <v>0.88564319999999996</v>
      </c>
      <c r="S203" s="222">
        <v>0</v>
      </c>
      <c r="T203" s="22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4" t="s">
        <v>152</v>
      </c>
      <c r="AT203" s="224" t="s">
        <v>119</v>
      </c>
      <c r="AU203" s="224" t="s">
        <v>125</v>
      </c>
      <c r="AY203" s="16" t="s">
        <v>116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6" t="s">
        <v>125</v>
      </c>
      <c r="BK203" s="225">
        <f>ROUND(I203*H203,2)</f>
        <v>0</v>
      </c>
      <c r="BL203" s="16" t="s">
        <v>152</v>
      </c>
      <c r="BM203" s="224" t="s">
        <v>323</v>
      </c>
    </row>
    <row r="204" s="13" customFormat="1">
      <c r="A204" s="13"/>
      <c r="B204" s="226"/>
      <c r="C204" s="227"/>
      <c r="D204" s="228" t="s">
        <v>130</v>
      </c>
      <c r="E204" s="248" t="s">
        <v>1</v>
      </c>
      <c r="F204" s="229" t="s">
        <v>316</v>
      </c>
      <c r="G204" s="227"/>
      <c r="H204" s="230">
        <v>56.195999999999998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130</v>
      </c>
      <c r="AU204" s="236" t="s">
        <v>125</v>
      </c>
      <c r="AV204" s="13" t="s">
        <v>125</v>
      </c>
      <c r="AW204" s="13" t="s">
        <v>30</v>
      </c>
      <c r="AX204" s="13" t="s">
        <v>73</v>
      </c>
      <c r="AY204" s="236" t="s">
        <v>116</v>
      </c>
    </row>
    <row r="205" s="13" customFormat="1">
      <c r="A205" s="13"/>
      <c r="B205" s="226"/>
      <c r="C205" s="227"/>
      <c r="D205" s="228" t="s">
        <v>130</v>
      </c>
      <c r="E205" s="248" t="s">
        <v>1</v>
      </c>
      <c r="F205" s="229" t="s">
        <v>317</v>
      </c>
      <c r="G205" s="227"/>
      <c r="H205" s="230">
        <v>68.040000000000006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130</v>
      </c>
      <c r="AU205" s="236" t="s">
        <v>125</v>
      </c>
      <c r="AV205" s="13" t="s">
        <v>125</v>
      </c>
      <c r="AW205" s="13" t="s">
        <v>30</v>
      </c>
      <c r="AX205" s="13" t="s">
        <v>73</v>
      </c>
      <c r="AY205" s="236" t="s">
        <v>116</v>
      </c>
    </row>
    <row r="206" s="13" customFormat="1">
      <c r="A206" s="13"/>
      <c r="B206" s="226"/>
      <c r="C206" s="227"/>
      <c r="D206" s="228" t="s">
        <v>130</v>
      </c>
      <c r="E206" s="248" t="s">
        <v>1</v>
      </c>
      <c r="F206" s="229" t="s">
        <v>318</v>
      </c>
      <c r="G206" s="227"/>
      <c r="H206" s="230">
        <v>60.479999999999997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130</v>
      </c>
      <c r="AU206" s="236" t="s">
        <v>125</v>
      </c>
      <c r="AV206" s="13" t="s">
        <v>125</v>
      </c>
      <c r="AW206" s="13" t="s">
        <v>30</v>
      </c>
      <c r="AX206" s="13" t="s">
        <v>73</v>
      </c>
      <c r="AY206" s="236" t="s">
        <v>116</v>
      </c>
    </row>
    <row r="207" s="13" customFormat="1">
      <c r="A207" s="13"/>
      <c r="B207" s="226"/>
      <c r="C207" s="227"/>
      <c r="D207" s="228" t="s">
        <v>130</v>
      </c>
      <c r="E207" s="248" t="s">
        <v>1</v>
      </c>
      <c r="F207" s="229" t="s">
        <v>319</v>
      </c>
      <c r="G207" s="227"/>
      <c r="H207" s="230">
        <v>-14.4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130</v>
      </c>
      <c r="AU207" s="236" t="s">
        <v>125</v>
      </c>
      <c r="AV207" s="13" t="s">
        <v>125</v>
      </c>
      <c r="AW207" s="13" t="s">
        <v>30</v>
      </c>
      <c r="AX207" s="13" t="s">
        <v>73</v>
      </c>
      <c r="AY207" s="236" t="s">
        <v>116</v>
      </c>
    </row>
    <row r="208" s="14" customFormat="1">
      <c r="A208" s="14"/>
      <c r="B208" s="249"/>
      <c r="C208" s="250"/>
      <c r="D208" s="228" t="s">
        <v>130</v>
      </c>
      <c r="E208" s="251" t="s">
        <v>1</v>
      </c>
      <c r="F208" s="252" t="s">
        <v>243</v>
      </c>
      <c r="G208" s="250"/>
      <c r="H208" s="253">
        <v>170.316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9" t="s">
        <v>130</v>
      </c>
      <c r="AU208" s="259" t="s">
        <v>125</v>
      </c>
      <c r="AV208" s="14" t="s">
        <v>124</v>
      </c>
      <c r="AW208" s="14" t="s">
        <v>30</v>
      </c>
      <c r="AX208" s="14" t="s">
        <v>81</v>
      </c>
      <c r="AY208" s="259" t="s">
        <v>116</v>
      </c>
    </row>
    <row r="209" s="2" customFormat="1" ht="16.5" customHeight="1">
      <c r="A209" s="37"/>
      <c r="B209" s="38"/>
      <c r="C209" s="237" t="s">
        <v>324</v>
      </c>
      <c r="D209" s="237" t="s">
        <v>165</v>
      </c>
      <c r="E209" s="238" t="s">
        <v>325</v>
      </c>
      <c r="F209" s="239" t="s">
        <v>326</v>
      </c>
      <c r="G209" s="240" t="s">
        <v>200</v>
      </c>
      <c r="H209" s="241">
        <v>206.083</v>
      </c>
      <c r="I209" s="242"/>
      <c r="J209" s="243">
        <f>ROUND(I209*H209,2)</f>
        <v>0</v>
      </c>
      <c r="K209" s="239" t="s">
        <v>123</v>
      </c>
      <c r="L209" s="244"/>
      <c r="M209" s="245" t="s">
        <v>1</v>
      </c>
      <c r="N209" s="246" t="s">
        <v>39</v>
      </c>
      <c r="O209" s="90"/>
      <c r="P209" s="222">
        <f>O209*H209</f>
        <v>0</v>
      </c>
      <c r="Q209" s="222">
        <v>0.0126</v>
      </c>
      <c r="R209" s="222">
        <f>Q209*H209</f>
        <v>2.5966458000000001</v>
      </c>
      <c r="S209" s="222">
        <v>0</v>
      </c>
      <c r="T209" s="223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4" t="s">
        <v>168</v>
      </c>
      <c r="AT209" s="224" t="s">
        <v>165</v>
      </c>
      <c r="AU209" s="224" t="s">
        <v>125</v>
      </c>
      <c r="AY209" s="16" t="s">
        <v>116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6" t="s">
        <v>125</v>
      </c>
      <c r="BK209" s="225">
        <f>ROUND(I209*H209,2)</f>
        <v>0</v>
      </c>
      <c r="BL209" s="16" t="s">
        <v>152</v>
      </c>
      <c r="BM209" s="224" t="s">
        <v>327</v>
      </c>
    </row>
    <row r="210" s="13" customFormat="1">
      <c r="A210" s="13"/>
      <c r="B210" s="226"/>
      <c r="C210" s="227"/>
      <c r="D210" s="228" t="s">
        <v>130</v>
      </c>
      <c r="E210" s="248" t="s">
        <v>1</v>
      </c>
      <c r="F210" s="229" t="s">
        <v>328</v>
      </c>
      <c r="G210" s="227"/>
      <c r="H210" s="230">
        <v>187.34800000000001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130</v>
      </c>
      <c r="AU210" s="236" t="s">
        <v>125</v>
      </c>
      <c r="AV210" s="13" t="s">
        <v>125</v>
      </c>
      <c r="AW210" s="13" t="s">
        <v>30</v>
      </c>
      <c r="AX210" s="13" t="s">
        <v>81</v>
      </c>
      <c r="AY210" s="236" t="s">
        <v>116</v>
      </c>
    </row>
    <row r="211" s="13" customFormat="1">
      <c r="A211" s="13"/>
      <c r="B211" s="226"/>
      <c r="C211" s="227"/>
      <c r="D211" s="228" t="s">
        <v>130</v>
      </c>
      <c r="E211" s="227"/>
      <c r="F211" s="229" t="s">
        <v>329</v>
      </c>
      <c r="G211" s="227"/>
      <c r="H211" s="230">
        <v>206.083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130</v>
      </c>
      <c r="AU211" s="236" t="s">
        <v>125</v>
      </c>
      <c r="AV211" s="13" t="s">
        <v>125</v>
      </c>
      <c r="AW211" s="13" t="s">
        <v>4</v>
      </c>
      <c r="AX211" s="13" t="s">
        <v>81</v>
      </c>
      <c r="AY211" s="236" t="s">
        <v>116</v>
      </c>
    </row>
    <row r="212" s="2" customFormat="1" ht="24.15" customHeight="1">
      <c r="A212" s="37"/>
      <c r="B212" s="38"/>
      <c r="C212" s="213" t="s">
        <v>330</v>
      </c>
      <c r="D212" s="213" t="s">
        <v>119</v>
      </c>
      <c r="E212" s="214" t="s">
        <v>331</v>
      </c>
      <c r="F212" s="215" t="s">
        <v>332</v>
      </c>
      <c r="G212" s="216" t="s">
        <v>173</v>
      </c>
      <c r="H212" s="247"/>
      <c r="I212" s="218"/>
      <c r="J212" s="219">
        <f>ROUND(I212*H212,2)</f>
        <v>0</v>
      </c>
      <c r="K212" s="215" t="s">
        <v>123</v>
      </c>
      <c r="L212" s="43"/>
      <c r="M212" s="220" t="s">
        <v>1</v>
      </c>
      <c r="N212" s="221" t="s">
        <v>39</v>
      </c>
      <c r="O212" s="90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4" t="s">
        <v>152</v>
      </c>
      <c r="AT212" s="224" t="s">
        <v>119</v>
      </c>
      <c r="AU212" s="224" t="s">
        <v>125</v>
      </c>
      <c r="AY212" s="16" t="s">
        <v>116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6" t="s">
        <v>125</v>
      </c>
      <c r="BK212" s="225">
        <f>ROUND(I212*H212,2)</f>
        <v>0</v>
      </c>
      <c r="BL212" s="16" t="s">
        <v>152</v>
      </c>
      <c r="BM212" s="224" t="s">
        <v>333</v>
      </c>
    </row>
    <row r="213" s="2" customFormat="1" ht="24.15" customHeight="1">
      <c r="A213" s="37"/>
      <c r="B213" s="38"/>
      <c r="C213" s="213" t="s">
        <v>334</v>
      </c>
      <c r="D213" s="213" t="s">
        <v>119</v>
      </c>
      <c r="E213" s="214" t="s">
        <v>335</v>
      </c>
      <c r="F213" s="215" t="s">
        <v>336</v>
      </c>
      <c r="G213" s="216" t="s">
        <v>173</v>
      </c>
      <c r="H213" s="247"/>
      <c r="I213" s="218"/>
      <c r="J213" s="219">
        <f>ROUND(I213*H213,2)</f>
        <v>0</v>
      </c>
      <c r="K213" s="215" t="s">
        <v>123</v>
      </c>
      <c r="L213" s="43"/>
      <c r="M213" s="220" t="s">
        <v>1</v>
      </c>
      <c r="N213" s="221" t="s">
        <v>39</v>
      </c>
      <c r="O213" s="90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4" t="s">
        <v>152</v>
      </c>
      <c r="AT213" s="224" t="s">
        <v>119</v>
      </c>
      <c r="AU213" s="224" t="s">
        <v>125</v>
      </c>
      <c r="AY213" s="16" t="s">
        <v>116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6" t="s">
        <v>125</v>
      </c>
      <c r="BK213" s="225">
        <f>ROUND(I213*H213,2)</f>
        <v>0</v>
      </c>
      <c r="BL213" s="16" t="s">
        <v>152</v>
      </c>
      <c r="BM213" s="224" t="s">
        <v>337</v>
      </c>
    </row>
    <row r="214" s="12" customFormat="1" ht="22.8" customHeight="1">
      <c r="A214" s="12"/>
      <c r="B214" s="197"/>
      <c r="C214" s="198"/>
      <c r="D214" s="199" t="s">
        <v>72</v>
      </c>
      <c r="E214" s="211" t="s">
        <v>338</v>
      </c>
      <c r="F214" s="211" t="s">
        <v>339</v>
      </c>
      <c r="G214" s="198"/>
      <c r="H214" s="198"/>
      <c r="I214" s="201"/>
      <c r="J214" s="212">
        <f>BK214</f>
        <v>0</v>
      </c>
      <c r="K214" s="198"/>
      <c r="L214" s="203"/>
      <c r="M214" s="204"/>
      <c r="N214" s="205"/>
      <c r="O214" s="205"/>
      <c r="P214" s="206">
        <f>SUM(P215:P227)</f>
        <v>0</v>
      </c>
      <c r="Q214" s="205"/>
      <c r="R214" s="206">
        <f>SUM(R215:R227)</f>
        <v>0.060910430000000002</v>
      </c>
      <c r="S214" s="205"/>
      <c r="T214" s="207">
        <f>SUM(T215:T227)</f>
        <v>0.018646049999999997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8" t="s">
        <v>125</v>
      </c>
      <c r="AT214" s="209" t="s">
        <v>72</v>
      </c>
      <c r="AU214" s="209" t="s">
        <v>81</v>
      </c>
      <c r="AY214" s="208" t="s">
        <v>116</v>
      </c>
      <c r="BK214" s="210">
        <f>SUM(BK215:BK227)</f>
        <v>0</v>
      </c>
    </row>
    <row r="215" s="2" customFormat="1" ht="24.15" customHeight="1">
      <c r="A215" s="37"/>
      <c r="B215" s="38"/>
      <c r="C215" s="213" t="s">
        <v>340</v>
      </c>
      <c r="D215" s="213" t="s">
        <v>119</v>
      </c>
      <c r="E215" s="214" t="s">
        <v>341</v>
      </c>
      <c r="F215" s="215" t="s">
        <v>342</v>
      </c>
      <c r="G215" s="216" t="s">
        <v>200</v>
      </c>
      <c r="H215" s="217">
        <v>124.307</v>
      </c>
      <c r="I215" s="218"/>
      <c r="J215" s="219">
        <f>ROUND(I215*H215,2)</f>
        <v>0</v>
      </c>
      <c r="K215" s="215" t="s">
        <v>123</v>
      </c>
      <c r="L215" s="43"/>
      <c r="M215" s="220" t="s">
        <v>1</v>
      </c>
      <c r="N215" s="221" t="s">
        <v>39</v>
      </c>
      <c r="O215" s="90"/>
      <c r="P215" s="222">
        <f>O215*H215</f>
        <v>0</v>
      </c>
      <c r="Q215" s="222">
        <v>0</v>
      </c>
      <c r="R215" s="222">
        <f>Q215*H215</f>
        <v>0</v>
      </c>
      <c r="S215" s="222">
        <v>0.00014999999999999999</v>
      </c>
      <c r="T215" s="223">
        <f>S215*H215</f>
        <v>0.018646049999999997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4" t="s">
        <v>152</v>
      </c>
      <c r="AT215" s="224" t="s">
        <v>119</v>
      </c>
      <c r="AU215" s="224" t="s">
        <v>125</v>
      </c>
      <c r="AY215" s="16" t="s">
        <v>116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6" t="s">
        <v>125</v>
      </c>
      <c r="BK215" s="225">
        <f>ROUND(I215*H215,2)</f>
        <v>0</v>
      </c>
      <c r="BL215" s="16" t="s">
        <v>152</v>
      </c>
      <c r="BM215" s="224" t="s">
        <v>343</v>
      </c>
    </row>
    <row r="216" s="2" customFormat="1" ht="16.5" customHeight="1">
      <c r="A216" s="37"/>
      <c r="B216" s="38"/>
      <c r="C216" s="213" t="s">
        <v>344</v>
      </c>
      <c r="D216" s="213" t="s">
        <v>119</v>
      </c>
      <c r="E216" s="214" t="s">
        <v>345</v>
      </c>
      <c r="F216" s="215" t="s">
        <v>346</v>
      </c>
      <c r="G216" s="216" t="s">
        <v>200</v>
      </c>
      <c r="H216" s="217">
        <v>53.938000000000002</v>
      </c>
      <c r="I216" s="218"/>
      <c r="J216" s="219">
        <f>ROUND(I216*H216,2)</f>
        <v>0</v>
      </c>
      <c r="K216" s="215" t="s">
        <v>123</v>
      </c>
      <c r="L216" s="43"/>
      <c r="M216" s="220" t="s">
        <v>1</v>
      </c>
      <c r="N216" s="221" t="s">
        <v>39</v>
      </c>
      <c r="O216" s="90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4" t="s">
        <v>152</v>
      </c>
      <c r="AT216" s="224" t="s">
        <v>119</v>
      </c>
      <c r="AU216" s="224" t="s">
        <v>125</v>
      </c>
      <c r="AY216" s="16" t="s">
        <v>116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6" t="s">
        <v>125</v>
      </c>
      <c r="BK216" s="225">
        <f>ROUND(I216*H216,2)</f>
        <v>0</v>
      </c>
      <c r="BL216" s="16" t="s">
        <v>152</v>
      </c>
      <c r="BM216" s="224" t="s">
        <v>347</v>
      </c>
    </row>
    <row r="217" s="2" customFormat="1" ht="16.5" customHeight="1">
      <c r="A217" s="37"/>
      <c r="B217" s="38"/>
      <c r="C217" s="237" t="s">
        <v>348</v>
      </c>
      <c r="D217" s="237" t="s">
        <v>165</v>
      </c>
      <c r="E217" s="238" t="s">
        <v>349</v>
      </c>
      <c r="F217" s="239" t="s">
        <v>350</v>
      </c>
      <c r="G217" s="240" t="s">
        <v>200</v>
      </c>
      <c r="H217" s="241">
        <v>62.030000000000001</v>
      </c>
      <c r="I217" s="242"/>
      <c r="J217" s="243">
        <f>ROUND(I217*H217,2)</f>
        <v>0</v>
      </c>
      <c r="K217" s="239" t="s">
        <v>123</v>
      </c>
      <c r="L217" s="244"/>
      <c r="M217" s="245" t="s">
        <v>1</v>
      </c>
      <c r="N217" s="246" t="s">
        <v>39</v>
      </c>
      <c r="O217" s="90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4" t="s">
        <v>168</v>
      </c>
      <c r="AT217" s="224" t="s">
        <v>165</v>
      </c>
      <c r="AU217" s="224" t="s">
        <v>125</v>
      </c>
      <c r="AY217" s="16" t="s">
        <v>116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6" t="s">
        <v>125</v>
      </c>
      <c r="BK217" s="225">
        <f>ROUND(I217*H217,2)</f>
        <v>0</v>
      </c>
      <c r="BL217" s="16" t="s">
        <v>152</v>
      </c>
      <c r="BM217" s="224" t="s">
        <v>351</v>
      </c>
    </row>
    <row r="218" s="13" customFormat="1">
      <c r="A218" s="13"/>
      <c r="B218" s="226"/>
      <c r="C218" s="227"/>
      <c r="D218" s="228" t="s">
        <v>130</v>
      </c>
      <c r="E218" s="248" t="s">
        <v>1</v>
      </c>
      <c r="F218" s="229" t="s">
        <v>352</v>
      </c>
      <c r="G218" s="227"/>
      <c r="H218" s="230">
        <v>62.030000000000001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130</v>
      </c>
      <c r="AU218" s="236" t="s">
        <v>125</v>
      </c>
      <c r="AV218" s="13" t="s">
        <v>125</v>
      </c>
      <c r="AW218" s="13" t="s">
        <v>30</v>
      </c>
      <c r="AX218" s="13" t="s">
        <v>81</v>
      </c>
      <c r="AY218" s="236" t="s">
        <v>116</v>
      </c>
    </row>
    <row r="219" s="2" customFormat="1" ht="24.15" customHeight="1">
      <c r="A219" s="37"/>
      <c r="B219" s="38"/>
      <c r="C219" s="213" t="s">
        <v>353</v>
      </c>
      <c r="D219" s="213" t="s">
        <v>119</v>
      </c>
      <c r="E219" s="214" t="s">
        <v>354</v>
      </c>
      <c r="F219" s="215" t="s">
        <v>355</v>
      </c>
      <c r="G219" s="216" t="s">
        <v>200</v>
      </c>
      <c r="H219" s="217">
        <v>124.307</v>
      </c>
      <c r="I219" s="218"/>
      <c r="J219" s="219">
        <f>ROUND(I219*H219,2)</f>
        <v>0</v>
      </c>
      <c r="K219" s="215" t="s">
        <v>123</v>
      </c>
      <c r="L219" s="43"/>
      <c r="M219" s="220" t="s">
        <v>1</v>
      </c>
      <c r="N219" s="221" t="s">
        <v>39</v>
      </c>
      <c r="O219" s="90"/>
      <c r="P219" s="222">
        <f>O219*H219</f>
        <v>0</v>
      </c>
      <c r="Q219" s="222">
        <v>0.00020000000000000001</v>
      </c>
      <c r="R219" s="222">
        <f>Q219*H219</f>
        <v>0.024861400000000002</v>
      </c>
      <c r="S219" s="222">
        <v>0</v>
      </c>
      <c r="T219" s="22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4" t="s">
        <v>152</v>
      </c>
      <c r="AT219" s="224" t="s">
        <v>119</v>
      </c>
      <c r="AU219" s="224" t="s">
        <v>125</v>
      </c>
      <c r="AY219" s="16" t="s">
        <v>116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6" t="s">
        <v>125</v>
      </c>
      <c r="BK219" s="225">
        <f>ROUND(I219*H219,2)</f>
        <v>0</v>
      </c>
      <c r="BL219" s="16" t="s">
        <v>152</v>
      </c>
      <c r="BM219" s="224" t="s">
        <v>356</v>
      </c>
    </row>
    <row r="220" s="13" customFormat="1">
      <c r="A220" s="13"/>
      <c r="B220" s="226"/>
      <c r="C220" s="227"/>
      <c r="D220" s="228" t="s">
        <v>130</v>
      </c>
      <c r="E220" s="248" t="s">
        <v>1</v>
      </c>
      <c r="F220" s="229" t="s">
        <v>240</v>
      </c>
      <c r="G220" s="227"/>
      <c r="H220" s="230">
        <v>14.916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130</v>
      </c>
      <c r="AU220" s="236" t="s">
        <v>125</v>
      </c>
      <c r="AV220" s="13" t="s">
        <v>125</v>
      </c>
      <c r="AW220" s="13" t="s">
        <v>30</v>
      </c>
      <c r="AX220" s="13" t="s">
        <v>73</v>
      </c>
      <c r="AY220" s="236" t="s">
        <v>116</v>
      </c>
    </row>
    <row r="221" s="13" customFormat="1">
      <c r="A221" s="13"/>
      <c r="B221" s="226"/>
      <c r="C221" s="227"/>
      <c r="D221" s="228" t="s">
        <v>130</v>
      </c>
      <c r="E221" s="248" t="s">
        <v>1</v>
      </c>
      <c r="F221" s="229" t="s">
        <v>241</v>
      </c>
      <c r="G221" s="227"/>
      <c r="H221" s="230">
        <v>21.863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130</v>
      </c>
      <c r="AU221" s="236" t="s">
        <v>125</v>
      </c>
      <c r="AV221" s="13" t="s">
        <v>125</v>
      </c>
      <c r="AW221" s="13" t="s">
        <v>30</v>
      </c>
      <c r="AX221" s="13" t="s">
        <v>73</v>
      </c>
      <c r="AY221" s="236" t="s">
        <v>116</v>
      </c>
    </row>
    <row r="222" s="13" customFormat="1">
      <c r="A222" s="13"/>
      <c r="B222" s="226"/>
      <c r="C222" s="227"/>
      <c r="D222" s="228" t="s">
        <v>130</v>
      </c>
      <c r="E222" s="248" t="s">
        <v>1</v>
      </c>
      <c r="F222" s="229" t="s">
        <v>242</v>
      </c>
      <c r="G222" s="227"/>
      <c r="H222" s="230">
        <v>17.16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130</v>
      </c>
      <c r="AU222" s="236" t="s">
        <v>125</v>
      </c>
      <c r="AV222" s="13" t="s">
        <v>125</v>
      </c>
      <c r="AW222" s="13" t="s">
        <v>30</v>
      </c>
      <c r="AX222" s="13" t="s">
        <v>73</v>
      </c>
      <c r="AY222" s="236" t="s">
        <v>116</v>
      </c>
    </row>
    <row r="223" s="13" customFormat="1">
      <c r="A223" s="13"/>
      <c r="B223" s="226"/>
      <c r="C223" s="227"/>
      <c r="D223" s="228" t="s">
        <v>130</v>
      </c>
      <c r="E223" s="248" t="s">
        <v>1</v>
      </c>
      <c r="F223" s="229" t="s">
        <v>357</v>
      </c>
      <c r="G223" s="227"/>
      <c r="H223" s="230">
        <v>21.408000000000001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130</v>
      </c>
      <c r="AU223" s="236" t="s">
        <v>125</v>
      </c>
      <c r="AV223" s="13" t="s">
        <v>125</v>
      </c>
      <c r="AW223" s="13" t="s">
        <v>30</v>
      </c>
      <c r="AX223" s="13" t="s">
        <v>73</v>
      </c>
      <c r="AY223" s="236" t="s">
        <v>116</v>
      </c>
    </row>
    <row r="224" s="13" customFormat="1">
      <c r="A224" s="13"/>
      <c r="B224" s="226"/>
      <c r="C224" s="227"/>
      <c r="D224" s="228" t="s">
        <v>130</v>
      </c>
      <c r="E224" s="248" t="s">
        <v>1</v>
      </c>
      <c r="F224" s="229" t="s">
        <v>358</v>
      </c>
      <c r="G224" s="227"/>
      <c r="H224" s="230">
        <v>25.920000000000002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130</v>
      </c>
      <c r="AU224" s="236" t="s">
        <v>125</v>
      </c>
      <c r="AV224" s="13" t="s">
        <v>125</v>
      </c>
      <c r="AW224" s="13" t="s">
        <v>30</v>
      </c>
      <c r="AX224" s="13" t="s">
        <v>73</v>
      </c>
      <c r="AY224" s="236" t="s">
        <v>116</v>
      </c>
    </row>
    <row r="225" s="13" customFormat="1">
      <c r="A225" s="13"/>
      <c r="B225" s="226"/>
      <c r="C225" s="227"/>
      <c r="D225" s="228" t="s">
        <v>130</v>
      </c>
      <c r="E225" s="248" t="s">
        <v>1</v>
      </c>
      <c r="F225" s="229" t="s">
        <v>359</v>
      </c>
      <c r="G225" s="227"/>
      <c r="H225" s="230">
        <v>23.039999999999999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130</v>
      </c>
      <c r="AU225" s="236" t="s">
        <v>125</v>
      </c>
      <c r="AV225" s="13" t="s">
        <v>125</v>
      </c>
      <c r="AW225" s="13" t="s">
        <v>30</v>
      </c>
      <c r="AX225" s="13" t="s">
        <v>73</v>
      </c>
      <c r="AY225" s="236" t="s">
        <v>116</v>
      </c>
    </row>
    <row r="226" s="14" customFormat="1">
      <c r="A226" s="14"/>
      <c r="B226" s="249"/>
      <c r="C226" s="250"/>
      <c r="D226" s="228" t="s">
        <v>130</v>
      </c>
      <c r="E226" s="251" t="s">
        <v>1</v>
      </c>
      <c r="F226" s="252" t="s">
        <v>243</v>
      </c>
      <c r="G226" s="250"/>
      <c r="H226" s="253">
        <v>124.307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130</v>
      </c>
      <c r="AU226" s="259" t="s">
        <v>125</v>
      </c>
      <c r="AV226" s="14" t="s">
        <v>124</v>
      </c>
      <c r="AW226" s="14" t="s">
        <v>30</v>
      </c>
      <c r="AX226" s="14" t="s">
        <v>81</v>
      </c>
      <c r="AY226" s="259" t="s">
        <v>116</v>
      </c>
    </row>
    <row r="227" s="2" customFormat="1" ht="24.15" customHeight="1">
      <c r="A227" s="37"/>
      <c r="B227" s="38"/>
      <c r="C227" s="213" t="s">
        <v>360</v>
      </c>
      <c r="D227" s="213" t="s">
        <v>119</v>
      </c>
      <c r="E227" s="214" t="s">
        <v>361</v>
      </c>
      <c r="F227" s="215" t="s">
        <v>362</v>
      </c>
      <c r="G227" s="216" t="s">
        <v>200</v>
      </c>
      <c r="H227" s="217">
        <v>124.307</v>
      </c>
      <c r="I227" s="218"/>
      <c r="J227" s="219">
        <f>ROUND(I227*H227,2)</f>
        <v>0</v>
      </c>
      <c r="K227" s="215" t="s">
        <v>123</v>
      </c>
      <c r="L227" s="43"/>
      <c r="M227" s="220" t="s">
        <v>1</v>
      </c>
      <c r="N227" s="221" t="s">
        <v>39</v>
      </c>
      <c r="O227" s="90"/>
      <c r="P227" s="222">
        <f>O227*H227</f>
        <v>0</v>
      </c>
      <c r="Q227" s="222">
        <v>0.00029</v>
      </c>
      <c r="R227" s="222">
        <f>Q227*H227</f>
        <v>0.036049030000000003</v>
      </c>
      <c r="S227" s="222">
        <v>0</v>
      </c>
      <c r="T227" s="223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4" t="s">
        <v>152</v>
      </c>
      <c r="AT227" s="224" t="s">
        <v>119</v>
      </c>
      <c r="AU227" s="224" t="s">
        <v>125</v>
      </c>
      <c r="AY227" s="16" t="s">
        <v>116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6" t="s">
        <v>125</v>
      </c>
      <c r="BK227" s="225">
        <f>ROUND(I227*H227,2)</f>
        <v>0</v>
      </c>
      <c r="BL227" s="16" t="s">
        <v>152</v>
      </c>
      <c r="BM227" s="224" t="s">
        <v>363</v>
      </c>
    </row>
    <row r="228" s="12" customFormat="1" ht="25.92" customHeight="1">
      <c r="A228" s="12"/>
      <c r="B228" s="197"/>
      <c r="C228" s="198"/>
      <c r="D228" s="199" t="s">
        <v>72</v>
      </c>
      <c r="E228" s="200" t="s">
        <v>364</v>
      </c>
      <c r="F228" s="200" t="s">
        <v>365</v>
      </c>
      <c r="G228" s="198"/>
      <c r="H228" s="198"/>
      <c r="I228" s="201"/>
      <c r="J228" s="202">
        <f>BK228</f>
        <v>0</v>
      </c>
      <c r="K228" s="198"/>
      <c r="L228" s="203"/>
      <c r="M228" s="204"/>
      <c r="N228" s="205"/>
      <c r="O228" s="205"/>
      <c r="P228" s="206">
        <f>SUM(P229:P232)</f>
        <v>0</v>
      </c>
      <c r="Q228" s="205"/>
      <c r="R228" s="206">
        <f>SUM(R229:R232)</f>
        <v>0</v>
      </c>
      <c r="S228" s="205"/>
      <c r="T228" s="207">
        <f>SUM(T229:T232)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8" t="s">
        <v>140</v>
      </c>
      <c r="AT228" s="209" t="s">
        <v>72</v>
      </c>
      <c r="AU228" s="209" t="s">
        <v>73</v>
      </c>
      <c r="AY228" s="208" t="s">
        <v>116</v>
      </c>
      <c r="BK228" s="210">
        <f>SUM(BK229:BK232)</f>
        <v>0</v>
      </c>
    </row>
    <row r="229" s="2" customFormat="1" ht="16.5" customHeight="1">
      <c r="A229" s="37"/>
      <c r="B229" s="38"/>
      <c r="C229" s="213" t="s">
        <v>366</v>
      </c>
      <c r="D229" s="213" t="s">
        <v>119</v>
      </c>
      <c r="E229" s="214" t="s">
        <v>367</v>
      </c>
      <c r="F229" s="215" t="s">
        <v>368</v>
      </c>
      <c r="G229" s="216" t="s">
        <v>369</v>
      </c>
      <c r="H229" s="217">
        <v>9</v>
      </c>
      <c r="I229" s="218"/>
      <c r="J229" s="219">
        <f>ROUND(I229*H229,2)</f>
        <v>0</v>
      </c>
      <c r="K229" s="215" t="s">
        <v>123</v>
      </c>
      <c r="L229" s="43"/>
      <c r="M229" s="220" t="s">
        <v>1</v>
      </c>
      <c r="N229" s="221" t="s">
        <v>39</v>
      </c>
      <c r="O229" s="90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4" t="s">
        <v>370</v>
      </c>
      <c r="AT229" s="224" t="s">
        <v>119</v>
      </c>
      <c r="AU229" s="224" t="s">
        <v>81</v>
      </c>
      <c r="AY229" s="16" t="s">
        <v>116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6" t="s">
        <v>125</v>
      </c>
      <c r="BK229" s="225">
        <f>ROUND(I229*H229,2)</f>
        <v>0</v>
      </c>
      <c r="BL229" s="16" t="s">
        <v>370</v>
      </c>
      <c r="BM229" s="224" t="s">
        <v>371</v>
      </c>
    </row>
    <row r="230" s="2" customFormat="1" ht="16.5" customHeight="1">
      <c r="A230" s="37"/>
      <c r="B230" s="38"/>
      <c r="C230" s="213" t="s">
        <v>372</v>
      </c>
      <c r="D230" s="213" t="s">
        <v>119</v>
      </c>
      <c r="E230" s="214" t="s">
        <v>373</v>
      </c>
      <c r="F230" s="215" t="s">
        <v>374</v>
      </c>
      <c r="G230" s="216" t="s">
        <v>369</v>
      </c>
      <c r="H230" s="217">
        <v>9</v>
      </c>
      <c r="I230" s="218"/>
      <c r="J230" s="219">
        <f>ROUND(I230*H230,2)</f>
        <v>0</v>
      </c>
      <c r="K230" s="215" t="s">
        <v>123</v>
      </c>
      <c r="L230" s="43"/>
      <c r="M230" s="220" t="s">
        <v>1</v>
      </c>
      <c r="N230" s="221" t="s">
        <v>39</v>
      </c>
      <c r="O230" s="90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4" t="s">
        <v>370</v>
      </c>
      <c r="AT230" s="224" t="s">
        <v>119</v>
      </c>
      <c r="AU230" s="224" t="s">
        <v>81</v>
      </c>
      <c r="AY230" s="16" t="s">
        <v>116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6" t="s">
        <v>125</v>
      </c>
      <c r="BK230" s="225">
        <f>ROUND(I230*H230,2)</f>
        <v>0</v>
      </c>
      <c r="BL230" s="16" t="s">
        <v>370</v>
      </c>
      <c r="BM230" s="224" t="s">
        <v>375</v>
      </c>
    </row>
    <row r="231" s="2" customFormat="1" ht="16.5" customHeight="1">
      <c r="A231" s="37"/>
      <c r="B231" s="38"/>
      <c r="C231" s="213" t="s">
        <v>376</v>
      </c>
      <c r="D231" s="213" t="s">
        <v>119</v>
      </c>
      <c r="E231" s="214" t="s">
        <v>377</v>
      </c>
      <c r="F231" s="215" t="s">
        <v>378</v>
      </c>
      <c r="G231" s="216" t="s">
        <v>369</v>
      </c>
      <c r="H231" s="217">
        <v>9</v>
      </c>
      <c r="I231" s="218"/>
      <c r="J231" s="219">
        <f>ROUND(I231*H231,2)</f>
        <v>0</v>
      </c>
      <c r="K231" s="215" t="s">
        <v>123</v>
      </c>
      <c r="L231" s="43"/>
      <c r="M231" s="220" t="s">
        <v>1</v>
      </c>
      <c r="N231" s="221" t="s">
        <v>39</v>
      </c>
      <c r="O231" s="90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4" t="s">
        <v>370</v>
      </c>
      <c r="AT231" s="224" t="s">
        <v>119</v>
      </c>
      <c r="AU231" s="224" t="s">
        <v>81</v>
      </c>
      <c r="AY231" s="16" t="s">
        <v>116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6" t="s">
        <v>125</v>
      </c>
      <c r="BK231" s="225">
        <f>ROUND(I231*H231,2)</f>
        <v>0</v>
      </c>
      <c r="BL231" s="16" t="s">
        <v>370</v>
      </c>
      <c r="BM231" s="224" t="s">
        <v>379</v>
      </c>
    </row>
    <row r="232" s="2" customFormat="1" ht="21.75" customHeight="1">
      <c r="A232" s="37"/>
      <c r="B232" s="38"/>
      <c r="C232" s="213" t="s">
        <v>380</v>
      </c>
      <c r="D232" s="213" t="s">
        <v>119</v>
      </c>
      <c r="E232" s="214" t="s">
        <v>381</v>
      </c>
      <c r="F232" s="215" t="s">
        <v>382</v>
      </c>
      <c r="G232" s="216" t="s">
        <v>369</v>
      </c>
      <c r="H232" s="217">
        <v>9</v>
      </c>
      <c r="I232" s="218"/>
      <c r="J232" s="219">
        <f>ROUND(I232*H232,2)</f>
        <v>0</v>
      </c>
      <c r="K232" s="215" t="s">
        <v>1</v>
      </c>
      <c r="L232" s="43"/>
      <c r="M232" s="260" t="s">
        <v>1</v>
      </c>
      <c r="N232" s="261" t="s">
        <v>39</v>
      </c>
      <c r="O232" s="262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4" t="s">
        <v>370</v>
      </c>
      <c r="AT232" s="224" t="s">
        <v>119</v>
      </c>
      <c r="AU232" s="224" t="s">
        <v>81</v>
      </c>
      <c r="AY232" s="16" t="s">
        <v>116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6" t="s">
        <v>125</v>
      </c>
      <c r="BK232" s="225">
        <f>ROUND(I232*H232,2)</f>
        <v>0</v>
      </c>
      <c r="BL232" s="16" t="s">
        <v>370</v>
      </c>
      <c r="BM232" s="224" t="s">
        <v>383</v>
      </c>
    </row>
    <row r="233" s="2" customFormat="1" ht="6.96" customHeight="1">
      <c r="A233" s="37"/>
      <c r="B233" s="65"/>
      <c r="C233" s="66"/>
      <c r="D233" s="66"/>
      <c r="E233" s="66"/>
      <c r="F233" s="66"/>
      <c r="G233" s="66"/>
      <c r="H233" s="66"/>
      <c r="I233" s="66"/>
      <c r="J233" s="66"/>
      <c r="K233" s="66"/>
      <c r="L233" s="43"/>
      <c r="M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</sheetData>
  <sheetProtection sheet="1" autoFilter="0" formatColumns="0" formatRows="0" objects="1" scenarios="1" spinCount="100000" saltValue="NtbeS8IDyNVbH6z4sGC2nya+WRy3c709nc+u31tqxUIC4LVLAvYQMn+Ag18Gxld2jQHkvGgTHie2aBCJtF3i7A==" hashValue="b1CDaCIbHkyTRCrUTzyM/zmGk3MyCJoSayMfEY8z+9eq/gEqogSaw9TPDKsrM4yvVp3PuHG2zTz4P/KMkXBKkQ==" algorithmName="SHA-512" password="CC35"/>
  <autoFilter ref="C125:K232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PC-KELEMENOVA\kelemenovai</dc:creator>
  <cp:lastModifiedBy>PC-KELEMENOVA\kelemenovai</cp:lastModifiedBy>
  <dcterms:created xsi:type="dcterms:W3CDTF">2023-12-04T06:28:43Z</dcterms:created>
  <dcterms:modified xsi:type="dcterms:W3CDTF">2023-12-04T06:28:47Z</dcterms:modified>
</cp:coreProperties>
</file>